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daz\Desktop\Fiscal Performance SHEETS\06 Jun 2020\"/>
    </mc:Choice>
  </mc:AlternateContent>
  <bookViews>
    <workbookView xWindow="0" yWindow="0" windowWidth="28800" windowHeight="12300"/>
  </bookViews>
  <sheets>
    <sheet name="totals " sheetId="1" r:id="rId1"/>
  </sheets>
  <definedNames>
    <definedName name="_xlnm.Print_Titles" localSheetId="0">'totals '!$A:$A</definedName>
  </definedNames>
  <calcPr calcId="162913"/>
</workbook>
</file>

<file path=xl/calcChain.xml><?xml version="1.0" encoding="utf-8"?>
<calcChain xmlns="http://schemas.openxmlformats.org/spreadsheetml/2006/main">
  <c r="C7" i="1" l="1"/>
  <c r="C6" i="1" s="1"/>
  <c r="D7" i="1"/>
  <c r="D6" i="1" s="1"/>
  <c r="E7" i="1"/>
  <c r="E6" i="1" s="1"/>
  <c r="F7" i="1"/>
  <c r="F6" i="1" s="1"/>
  <c r="G7" i="1"/>
  <c r="G6" i="1" s="1"/>
  <c r="H7" i="1"/>
  <c r="H6" i="1"/>
  <c r="H25" i="1" s="1"/>
  <c r="H26" i="1" s="1"/>
  <c r="I7" i="1"/>
  <c r="J7" i="1"/>
  <c r="K7" i="1"/>
  <c r="K6" i="1"/>
  <c r="K25" i="1" s="1"/>
  <c r="K26" i="1" s="1"/>
  <c r="L7" i="1"/>
  <c r="L6" i="1" s="1"/>
  <c r="M7" i="1"/>
  <c r="M6" i="1"/>
  <c r="M25" i="1" s="1"/>
  <c r="M26" i="1" s="1"/>
  <c r="B7" i="1"/>
  <c r="N11" i="1"/>
  <c r="N13" i="1"/>
  <c r="N16" i="1"/>
  <c r="N21" i="1"/>
  <c r="N38" i="1"/>
  <c r="N37" i="1"/>
  <c r="N35" i="1"/>
  <c r="C34" i="1"/>
  <c r="D34" i="1"/>
  <c r="E34" i="1"/>
  <c r="F34" i="1"/>
  <c r="F40" i="1" s="1"/>
  <c r="F41" i="1" s="1"/>
  <c r="G34" i="1"/>
  <c r="G40" i="1" s="1"/>
  <c r="G41" i="1" s="1"/>
  <c r="H34" i="1"/>
  <c r="I34" i="1"/>
  <c r="J34" i="1"/>
  <c r="K34" i="1"/>
  <c r="L34" i="1"/>
  <c r="M34" i="1"/>
  <c r="B34" i="1"/>
  <c r="B29" i="1"/>
  <c r="N17" i="1"/>
  <c r="C29" i="1"/>
  <c r="D29" i="1"/>
  <c r="E29" i="1"/>
  <c r="F29" i="1"/>
  <c r="G29" i="1"/>
  <c r="H29" i="1"/>
  <c r="H43" i="1" s="1"/>
  <c r="I6" i="1"/>
  <c r="I29" i="1"/>
  <c r="I40" i="1" s="1"/>
  <c r="I41" i="1" s="1"/>
  <c r="J6" i="1"/>
  <c r="J43" i="1" s="1"/>
  <c r="J25" i="1"/>
  <c r="J29" i="1"/>
  <c r="J40" i="1" s="1"/>
  <c r="J41" i="1" s="1"/>
  <c r="K29" i="1"/>
  <c r="L29" i="1"/>
  <c r="L40" i="1"/>
  <c r="L41" i="1" s="1"/>
  <c r="M29" i="1"/>
  <c r="M40" i="1" s="1"/>
  <c r="M41" i="1" s="1"/>
  <c r="B18" i="1"/>
  <c r="B14" i="1" s="1"/>
  <c r="C18" i="1"/>
  <c r="C14" i="1" s="1"/>
  <c r="D18" i="1"/>
  <c r="D14" i="1"/>
  <c r="E18" i="1"/>
  <c r="E14" i="1"/>
  <c r="F18" i="1"/>
  <c r="F14" i="1"/>
  <c r="G18" i="1"/>
  <c r="G14" i="1" s="1"/>
  <c r="H18" i="1"/>
  <c r="H14" i="1"/>
  <c r="H44" i="1"/>
  <c r="I18" i="1"/>
  <c r="I14" i="1"/>
  <c r="I44" i="1" s="1"/>
  <c r="J18" i="1"/>
  <c r="J14" i="1"/>
  <c r="J44" i="1" s="1"/>
  <c r="K18" i="1"/>
  <c r="K14" i="1"/>
  <c r="K44" i="1" s="1"/>
  <c r="L18" i="1"/>
  <c r="L14" i="1"/>
  <c r="L44" i="1" s="1"/>
  <c r="M18" i="1"/>
  <c r="M14" i="1"/>
  <c r="M44" i="1" s="1"/>
  <c r="M47" i="1" s="1"/>
  <c r="M48" i="1" s="1"/>
  <c r="N8" i="1"/>
  <c r="N9" i="1"/>
  <c r="N10" i="1"/>
  <c r="N12" i="1"/>
  <c r="N15" i="1"/>
  <c r="N19" i="1"/>
  <c r="N20" i="1"/>
  <c r="N30" i="1"/>
  <c r="N31" i="1"/>
  <c r="N32" i="1"/>
  <c r="N33" i="1"/>
  <c r="N36" i="1"/>
  <c r="M43" i="1"/>
  <c r="M45" i="1" s="1"/>
  <c r="M46" i="1" s="1"/>
  <c r="J26" i="1"/>
  <c r="K40" i="1"/>
  <c r="K41" i="1"/>
  <c r="H23" i="1"/>
  <c r="H24" i="1"/>
  <c r="I43" i="1"/>
  <c r="I25" i="1"/>
  <c r="I26" i="1"/>
  <c r="I23" i="1"/>
  <c r="I24" i="1"/>
  <c r="K43" i="1"/>
  <c r="K47" i="1" s="1"/>
  <c r="K48" i="1" s="1"/>
  <c r="J23" i="1"/>
  <c r="J24" i="1"/>
  <c r="J45" i="1" l="1"/>
  <c r="J46" i="1" s="1"/>
  <c r="J47" i="1"/>
  <c r="J48" i="1" s="1"/>
  <c r="L25" i="1"/>
  <c r="L26" i="1" s="1"/>
  <c r="L43" i="1"/>
  <c r="L23" i="1"/>
  <c r="L24" i="1" s="1"/>
  <c r="H45" i="1"/>
  <c r="H46" i="1" s="1"/>
  <c r="H47" i="1"/>
  <c r="H48" i="1" s="1"/>
  <c r="I47" i="1"/>
  <c r="I48" i="1" s="1"/>
  <c r="I45" i="1"/>
  <c r="I46" i="1" s="1"/>
  <c r="K45" i="1"/>
  <c r="K46" i="1" s="1"/>
  <c r="K23" i="1"/>
  <c r="K24" i="1" s="1"/>
  <c r="M23" i="1"/>
  <c r="M24" i="1" s="1"/>
  <c r="H40" i="1"/>
  <c r="H41" i="1" s="1"/>
  <c r="E40" i="1"/>
  <c r="E41" i="1" s="1"/>
  <c r="G44" i="1"/>
  <c r="G23" i="1"/>
  <c r="G24" i="1" s="1"/>
  <c r="G43" i="1"/>
  <c r="G25" i="1"/>
  <c r="G26" i="1" s="1"/>
  <c r="F44" i="1"/>
  <c r="F25" i="1"/>
  <c r="F26" i="1" s="1"/>
  <c r="F23" i="1"/>
  <c r="F24" i="1" s="1"/>
  <c r="F43" i="1"/>
  <c r="E44" i="1"/>
  <c r="E23" i="1"/>
  <c r="E24" i="1" s="1"/>
  <c r="E25" i="1"/>
  <c r="E26" i="1" s="1"/>
  <c r="E43" i="1"/>
  <c r="D40" i="1"/>
  <c r="D41" i="1" s="1"/>
  <c r="N34" i="1"/>
  <c r="D44" i="1"/>
  <c r="D23" i="1"/>
  <c r="D24" i="1" s="1"/>
  <c r="D25" i="1"/>
  <c r="D26" i="1" s="1"/>
  <c r="D43" i="1"/>
  <c r="C44" i="1"/>
  <c r="C40" i="1"/>
  <c r="C41" i="1" s="1"/>
  <c r="C23" i="1"/>
  <c r="C24" i="1" s="1"/>
  <c r="C43" i="1"/>
  <c r="C25" i="1"/>
  <c r="C26" i="1" s="1"/>
  <c r="N7" i="1"/>
  <c r="B40" i="1"/>
  <c r="B41" i="1" s="1"/>
  <c r="N29" i="1"/>
  <c r="N14" i="1"/>
  <c r="B44" i="1"/>
  <c r="N18" i="1"/>
  <c r="B6" i="1"/>
  <c r="L47" i="1" l="1"/>
  <c r="L48" i="1" s="1"/>
  <c r="L45" i="1"/>
  <c r="L46" i="1" s="1"/>
  <c r="G47" i="1"/>
  <c r="G48" i="1" s="1"/>
  <c r="G45" i="1"/>
  <c r="G46" i="1" s="1"/>
  <c r="F45" i="1"/>
  <c r="F46" i="1" s="1"/>
  <c r="F47" i="1"/>
  <c r="F48" i="1" s="1"/>
  <c r="E45" i="1"/>
  <c r="E46" i="1" s="1"/>
  <c r="E47" i="1"/>
  <c r="E48" i="1" s="1"/>
  <c r="N44" i="1"/>
  <c r="D45" i="1"/>
  <c r="D46" i="1" s="1"/>
  <c r="D47" i="1"/>
  <c r="D48" i="1" s="1"/>
  <c r="C47" i="1"/>
  <c r="C48" i="1" s="1"/>
  <c r="C45" i="1"/>
  <c r="C46" i="1" s="1"/>
  <c r="N40" i="1"/>
  <c r="N41" i="1" s="1"/>
  <c r="B25" i="1"/>
  <c r="N6" i="1"/>
  <c r="B43" i="1"/>
  <c r="B23" i="1"/>
  <c r="N25" i="1" l="1"/>
  <c r="N26" i="1" s="1"/>
  <c r="B26" i="1"/>
  <c r="B24" i="1"/>
  <c r="N23" i="1"/>
  <c r="N24" i="1" s="1"/>
  <c r="B45" i="1"/>
  <c r="B47" i="1"/>
  <c r="B48" i="1" s="1"/>
  <c r="N43" i="1"/>
  <c r="N47" i="1" s="1"/>
  <c r="N48" i="1" s="1"/>
  <c r="B46" i="1" l="1"/>
  <c r="N45" i="1"/>
  <c r="N46" i="1" s="1"/>
</calcChain>
</file>

<file path=xl/sharedStrings.xml><?xml version="1.0" encoding="utf-8"?>
<sst xmlns="http://schemas.openxmlformats.org/spreadsheetml/2006/main" count="58" uniqueCount="56">
  <si>
    <t>Republic of Lebanon</t>
  </si>
  <si>
    <t>Ministry of Finance</t>
  </si>
  <si>
    <t>(in Millions of LL)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</si>
  <si>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</si>
  <si>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</si>
  <si>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</si>
  <si>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</si>
  <si>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</si>
  <si>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</si>
  <si>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</si>
  <si>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</si>
  <si>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</si>
  <si>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</si>
  <si>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</si>
  <si>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</si>
  <si>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1. Budget Transactions</t>
  </si>
  <si>
    <t>Budget Total Deficit/Surplus</t>
  </si>
  <si>
    <t xml:space="preserve">          In % of total expenditure</t>
  </si>
  <si>
    <t>Budget Primary Deficit/Surplus</t>
  </si>
  <si>
    <t>2. Treasury Transactions</t>
  </si>
  <si>
    <t>Total Treasury Deficit/Surplus</t>
  </si>
  <si>
    <t>3. Total Cash In</t>
  </si>
  <si>
    <t>4. Total Cash Out</t>
  </si>
  <si>
    <t xml:space="preserve">          In % of Total Expenditures</t>
  </si>
  <si>
    <t>5. Total Cash Deficit    / Surplus</t>
  </si>
  <si>
    <t>Summary of Fiscal Performance</t>
  </si>
  <si>
    <t>6. Total Primary Deficit      / Surplus</t>
  </si>
  <si>
    <t>of which Misc Tax Revenues</t>
  </si>
  <si>
    <t>of which Customs Revenues</t>
  </si>
  <si>
    <t>of which VAT Revenues</t>
  </si>
  <si>
    <t>1.2 Expenditures</t>
  </si>
  <si>
    <t>1.1.1 Tax Revenues</t>
  </si>
  <si>
    <t>1.1.2 Non Tax Revenues</t>
  </si>
  <si>
    <t>1.2.1 General Expenditures</t>
  </si>
  <si>
    <t>In % of total expenditure</t>
  </si>
  <si>
    <t>2.1 Resources</t>
  </si>
  <si>
    <t>2.2 Withdrawals</t>
  </si>
  <si>
    <t>2.1.1 Guarantees</t>
  </si>
  <si>
    <t>2.1.2 Municipalities</t>
  </si>
  <si>
    <t>2.1.3 Deposits</t>
  </si>
  <si>
    <t>2.1.4 Other</t>
  </si>
  <si>
    <t>2.2.1 Guarantees</t>
  </si>
  <si>
    <t>2.2.2 Municipalities</t>
  </si>
  <si>
    <t>2.2.3 Deposits</t>
  </si>
  <si>
    <t>2.2.4 Other</t>
  </si>
  <si>
    <t>of which Bud Expenditures prev years</t>
  </si>
  <si>
    <t xml:space="preserve">1.2.2.2 Foreign Debt </t>
  </si>
  <si>
    <t>1.2.2 Interest payments</t>
  </si>
  <si>
    <r>
      <t xml:space="preserve">1.1 Revenues </t>
    </r>
    <r>
      <rPr>
        <b/>
        <vertAlign val="superscript"/>
        <sz val="12"/>
        <rFont val="Times New Roman"/>
        <family val="1"/>
      </rPr>
      <t>1</t>
    </r>
  </si>
  <si>
    <t>1- Revenues on Excise Taxes are included within customs revenues for comparative reasons.</t>
  </si>
  <si>
    <r>
      <t>of which Telecom Revenues</t>
    </r>
    <r>
      <rPr>
        <vertAlign val="superscript"/>
        <sz val="12"/>
        <rFont val="Times New Roman"/>
        <family val="1"/>
      </rPr>
      <t xml:space="preserve"> </t>
    </r>
  </si>
  <si>
    <r>
      <t>of which EDL</t>
    </r>
    <r>
      <rPr>
        <vertAlign val="superscript"/>
        <sz val="12"/>
        <rFont val="Times New Roman"/>
        <family val="1"/>
      </rPr>
      <t xml:space="preserve"> </t>
    </r>
  </si>
  <si>
    <t xml:space="preserve">1.2.2.1 Domestic Debt </t>
  </si>
  <si>
    <t xml:space="preserve">1.2.3 Foreign Debt Principal Repayment </t>
  </si>
  <si>
    <t>Sep</t>
  </si>
  <si>
    <t>of which Real Estate Registration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</si>
</sst>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178"/>
    </font>
    <font>
      <b/>
      <i/>
      <sz val="16"/>
      <name val="Times New Roman"/>
      <charset val="178"/>
    </font>
    <font>
      <b/>
      <sz val="12"/>
      <name val="Times New Roman"/>
      <family val="1"/>
      <charset val="178"/>
    </font>
    <font>
      <sz val="12"/>
      <name val="Times New Roman"/>
      <family val="1"/>
      <charset val="178"/>
    </font>
    <font>
      <b/>
      <i/>
      <sz val="14"/>
      <name val="Times New Roman"/>
      <charset val="178"/>
    </font>
    <font>
      <b/>
      <sz val="14"/>
      <name val="Times New Roman"/>
      <family val="1"/>
      <charset val="178"/>
    </font>
    <font>
      <b/>
      <sz val="12"/>
      <name val="Times New Roman"/>
      <charset val="178"/>
    </font>
    <font>
      <b/>
      <sz val="13"/>
      <name val="Times New Roman"/>
      <family val="1"/>
      <charset val="178"/>
    </font>
    <font>
      <b/>
      <sz val="12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3" fillId="0" borderId="1" xfId="0" applyFont="1" applyBorder="1"/>
    <xf numFmtId="0" fontId="2" fillId="0" borderId="4" xfId="0" applyFont="1" applyBorder="1"/>
    <xf numFmtId="3" fontId="2" fillId="0" borderId="1" xfId="0" applyNumberFormat="1" applyFont="1" applyBorder="1"/>
    <xf numFmtId="0" fontId="2" fillId="0" borderId="0" xfId="0" applyFont="1"/>
    <xf numFmtId="3" fontId="3" fillId="0" borderId="1" xfId="0" applyNumberFormat="1" applyFont="1" applyBorder="1"/>
    <xf numFmtId="0" fontId="6" fillId="0" borderId="0" xfId="0" applyFont="1"/>
    <xf numFmtId="0" fontId="3" fillId="0" borderId="4" xfId="0" applyFont="1" applyBorder="1"/>
    <xf numFmtId="10" fontId="2" fillId="0" borderId="1" xfId="0" applyNumberFormat="1" applyFont="1" applyBorder="1"/>
    <xf numFmtId="10" fontId="3" fillId="0" borderId="1" xfId="0" applyNumberFormat="1" applyFont="1" applyBorder="1"/>
    <xf numFmtId="0" fontId="5" fillId="0" borderId="4" xfId="0" applyFont="1" applyBorder="1"/>
    <xf numFmtId="0" fontId="7" fillId="0" borderId="4" xfId="0" applyFont="1" applyBorder="1"/>
    <xf numFmtId="0" fontId="7" fillId="0" borderId="2" xfId="0" applyFont="1" applyBorder="1"/>
    <xf numFmtId="2" fontId="2" fillId="0" borderId="0" xfId="0" applyNumberFormat="1" applyFont="1" applyAlignment="1"/>
    <xf numFmtId="3" fontId="8" fillId="0" borderId="1" xfId="0" applyNumberFormat="1" applyFont="1" applyBorder="1"/>
    <xf numFmtId="1" fontId="2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left" indent="4"/>
    </xf>
    <xf numFmtId="0" fontId="2" fillId="0" borderId="4" xfId="0" applyFont="1" applyBorder="1" applyAlignment="1">
      <alignment horizontal="left" indent="1"/>
    </xf>
    <xf numFmtId="0" fontId="6" fillId="0" borderId="4" xfId="0" applyFont="1" applyBorder="1" applyAlignment="1">
      <alignment horizontal="left" indent="1"/>
    </xf>
    <xf numFmtId="0" fontId="3" fillId="0" borderId="4" xfId="0" applyFont="1" applyBorder="1" applyAlignment="1">
      <alignment horizontal="left" indent="2"/>
    </xf>
    <xf numFmtId="0" fontId="2" fillId="0" borderId="4" xfId="0" applyFont="1" applyBorder="1" applyAlignment="1">
      <alignment horizontal="left" indent="3"/>
    </xf>
    <xf numFmtId="0" fontId="9" fillId="0" borderId="0" xfId="0" applyFont="1"/>
    <xf numFmtId="0" fontId="3" fillId="0" borderId="4" xfId="0" applyFont="1" applyBorder="1" applyAlignment="1">
      <alignment horizontal="left" indent="3"/>
    </xf>
    <xf numFmtId="2" fontId="2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Normal="100" workbookViewId="0">
      <selection activeCell="K9" sqref="K9"/>
    </sheetView>
  </sheetViews>
  <sheetFormatPr defaultRowHeight="12.75" x14ac:dyDescent="0.2"/>
  <cols>
    <col min="1" max="1" width="42" customWidth="1"/>
    <col min="2" max="13" width="10.7109375" customWidth="1"/>
    <col min="14" max="14" width="11.7109375" customWidth="1"/>
  </cols>
  <sheetData>
    <row r="1" spans="1:14" s="2" customFormat="1" ht="17.25" customHeight="1" x14ac:dyDescent="0.3">
      <c r="A1" s="1" t="s">
        <v>0</v>
      </c>
      <c r="C1" s="22"/>
      <c r="D1" s="22"/>
      <c r="E1" s="22"/>
      <c r="G1" s="22" t="s">
        <v>25</v>
      </c>
      <c r="H1" s="22"/>
      <c r="I1" s="22"/>
      <c r="J1" s="24">
        <v>2020</v>
      </c>
      <c r="K1" s="22"/>
      <c r="L1" s="22"/>
      <c r="M1" s="22"/>
      <c r="N1" s="22"/>
    </row>
    <row r="2" spans="1:14" s="2" customFormat="1" ht="18.75" customHeight="1" x14ac:dyDescent="0.3">
      <c r="A2" s="3" t="s">
        <v>1</v>
      </c>
      <c r="B2" s="32" t="s">
        <v>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6" customFormat="1" ht="24" customHeight="1" x14ac:dyDescent="0.2">
      <c r="A3" s="4"/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54</v>
      </c>
      <c r="K3" s="5" t="s">
        <v>11</v>
      </c>
      <c r="L3" s="5" t="s">
        <v>12</v>
      </c>
      <c r="M3" s="5" t="s">
        <v>13</v>
      </c>
      <c r="N3" s="5" t="s">
        <v>14</v>
      </c>
    </row>
    <row r="4" spans="1:14" s="6" customFormat="1" ht="11.1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2" customFormat="1" ht="15.75" customHeight="1" x14ac:dyDescent="0.3">
      <c r="A5" s="9" t="s">
        <v>15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3" customFormat="1" ht="15.75" customHeight="1" x14ac:dyDescent="0.25">
      <c r="A6" s="26" t="s">
        <v>48</v>
      </c>
      <c r="B6" s="12">
        <f>B7+B12</f>
        <v>1434740</v>
      </c>
      <c r="C6" s="12">
        <f t="shared" ref="C6:M6" si="0">C7+C12</f>
        <v>944524</v>
      </c>
      <c r="D6" s="12">
        <f t="shared" si="0"/>
        <v>783759</v>
      </c>
      <c r="E6" s="12">
        <f t="shared" si="0"/>
        <v>707874</v>
      </c>
      <c r="F6" s="12">
        <f t="shared" si="0"/>
        <v>917078</v>
      </c>
      <c r="G6" s="12">
        <f t="shared" si="0"/>
        <v>1191468</v>
      </c>
      <c r="H6" s="12">
        <f t="shared" si="0"/>
        <v>0</v>
      </c>
      <c r="I6" s="12">
        <f t="shared" si="0"/>
        <v>0</v>
      </c>
      <c r="J6" s="12">
        <f t="shared" si="0"/>
        <v>0</v>
      </c>
      <c r="K6" s="12">
        <f t="shared" si="0"/>
        <v>0</v>
      </c>
      <c r="L6" s="12">
        <f t="shared" si="0"/>
        <v>0</v>
      </c>
      <c r="M6" s="12">
        <f t="shared" si="0"/>
        <v>0</v>
      </c>
      <c r="N6" s="12">
        <f t="shared" ref="N6:N21" si="1">SUM(B6:M6)</f>
        <v>5979443</v>
      </c>
    </row>
    <row r="7" spans="1:14" s="2" customFormat="1" ht="15.75" customHeight="1" x14ac:dyDescent="0.25">
      <c r="A7" s="28" t="s">
        <v>31</v>
      </c>
      <c r="B7" s="14">
        <f>SUM(B8:B11)</f>
        <v>1217782</v>
      </c>
      <c r="C7" s="14">
        <f t="shared" ref="C7:M7" si="2">SUM(C8:C11)</f>
        <v>784227</v>
      </c>
      <c r="D7" s="14">
        <f t="shared" si="2"/>
        <v>608543</v>
      </c>
      <c r="E7" s="14">
        <f t="shared" si="2"/>
        <v>674065</v>
      </c>
      <c r="F7" s="14">
        <f t="shared" si="2"/>
        <v>859570</v>
      </c>
      <c r="G7" s="14">
        <f t="shared" si="2"/>
        <v>881578</v>
      </c>
      <c r="H7" s="14">
        <f t="shared" si="2"/>
        <v>0</v>
      </c>
      <c r="I7" s="14">
        <f t="shared" si="2"/>
        <v>0</v>
      </c>
      <c r="J7" s="14">
        <f t="shared" si="2"/>
        <v>0</v>
      </c>
      <c r="K7" s="14">
        <f t="shared" si="2"/>
        <v>0</v>
      </c>
      <c r="L7" s="14">
        <f t="shared" si="2"/>
        <v>0</v>
      </c>
      <c r="M7" s="14">
        <f t="shared" si="2"/>
        <v>0</v>
      </c>
      <c r="N7" s="14">
        <f t="shared" si="1"/>
        <v>5025765</v>
      </c>
    </row>
    <row r="8" spans="1:14" s="2" customFormat="1" ht="15.75" customHeight="1" x14ac:dyDescent="0.25">
      <c r="A8" s="31" t="s">
        <v>27</v>
      </c>
      <c r="B8" s="14">
        <v>738088</v>
      </c>
      <c r="C8" s="14">
        <v>531639</v>
      </c>
      <c r="D8" s="14">
        <v>399800</v>
      </c>
      <c r="E8" s="14">
        <v>478020</v>
      </c>
      <c r="F8" s="14">
        <v>508376</v>
      </c>
      <c r="G8" s="14">
        <v>513885</v>
      </c>
      <c r="H8" s="14"/>
      <c r="I8" s="14"/>
      <c r="J8" s="14"/>
      <c r="K8" s="14"/>
      <c r="L8" s="14"/>
      <c r="M8" s="14"/>
      <c r="N8" s="14">
        <f t="shared" si="1"/>
        <v>3169808</v>
      </c>
    </row>
    <row r="9" spans="1:14" s="2" customFormat="1" ht="15.75" customHeight="1" x14ac:dyDescent="0.25">
      <c r="A9" s="31" t="s">
        <v>28</v>
      </c>
      <c r="B9" s="14">
        <v>99717</v>
      </c>
      <c r="C9" s="14">
        <v>92203</v>
      </c>
      <c r="D9" s="14">
        <v>87427</v>
      </c>
      <c r="E9" s="14">
        <v>107932</v>
      </c>
      <c r="F9" s="14">
        <v>107620</v>
      </c>
      <c r="G9" s="14">
        <v>143001</v>
      </c>
      <c r="H9" s="14"/>
      <c r="I9" s="14"/>
      <c r="J9" s="14"/>
      <c r="K9" s="14"/>
      <c r="L9" s="14"/>
      <c r="M9" s="14"/>
      <c r="N9" s="14">
        <f t="shared" si="1"/>
        <v>637900</v>
      </c>
    </row>
    <row r="10" spans="1:14" s="2" customFormat="1" ht="15.75" customHeight="1" x14ac:dyDescent="0.25">
      <c r="A10" s="31" t="s">
        <v>29</v>
      </c>
      <c r="B10" s="14">
        <v>327032</v>
      </c>
      <c r="C10" s="14">
        <v>92101</v>
      </c>
      <c r="D10" s="14">
        <v>76209</v>
      </c>
      <c r="E10" s="14">
        <v>81199</v>
      </c>
      <c r="F10" s="14">
        <v>169127</v>
      </c>
      <c r="G10" s="14">
        <v>105209</v>
      </c>
      <c r="H10" s="14"/>
      <c r="I10" s="14"/>
      <c r="J10" s="14"/>
      <c r="K10" s="14"/>
      <c r="L10" s="14"/>
      <c r="M10" s="14"/>
      <c r="N10" s="14">
        <f t="shared" si="1"/>
        <v>850877</v>
      </c>
    </row>
    <row r="11" spans="1:14" s="2" customFormat="1" ht="15.75" customHeight="1" x14ac:dyDescent="0.25">
      <c r="A11" s="31" t="s">
        <v>55</v>
      </c>
      <c r="B11" s="14">
        <v>52945</v>
      </c>
      <c r="C11" s="14">
        <v>68284</v>
      </c>
      <c r="D11" s="14">
        <v>45107</v>
      </c>
      <c r="E11" s="14">
        <v>6914</v>
      </c>
      <c r="F11" s="14">
        <v>74447</v>
      </c>
      <c r="G11" s="14">
        <v>119483</v>
      </c>
      <c r="H11" s="14"/>
      <c r="I11" s="14"/>
      <c r="J11" s="14"/>
      <c r="K11" s="14"/>
      <c r="L11" s="14"/>
      <c r="M11" s="14"/>
      <c r="N11" s="14">
        <f t="shared" si="1"/>
        <v>367180</v>
      </c>
    </row>
    <row r="12" spans="1:14" s="2" customFormat="1" ht="15.75" customHeight="1" x14ac:dyDescent="0.25">
      <c r="A12" s="28" t="s">
        <v>32</v>
      </c>
      <c r="B12" s="14">
        <v>216958</v>
      </c>
      <c r="C12" s="14">
        <v>160297</v>
      </c>
      <c r="D12" s="14">
        <v>175216</v>
      </c>
      <c r="E12" s="14">
        <v>33809</v>
      </c>
      <c r="F12" s="14">
        <v>57508</v>
      </c>
      <c r="G12" s="14">
        <v>309890</v>
      </c>
      <c r="H12" s="14"/>
      <c r="I12" s="14"/>
      <c r="J12" s="14"/>
      <c r="K12" s="14"/>
      <c r="L12" s="14"/>
      <c r="M12" s="14"/>
      <c r="N12" s="14">
        <f t="shared" si="1"/>
        <v>953678</v>
      </c>
    </row>
    <row r="13" spans="1:14" s="2" customFormat="1" ht="15.75" customHeight="1" x14ac:dyDescent="0.25">
      <c r="A13" s="31" t="s">
        <v>50</v>
      </c>
      <c r="B13" s="14">
        <v>100000</v>
      </c>
      <c r="C13" s="14">
        <v>0</v>
      </c>
      <c r="D13" s="14">
        <v>100000</v>
      </c>
      <c r="E13" s="14">
        <v>0</v>
      </c>
      <c r="F13" s="14">
        <v>0</v>
      </c>
      <c r="G13" s="14">
        <v>100000</v>
      </c>
      <c r="H13" s="14"/>
      <c r="I13" s="14"/>
      <c r="J13" s="14"/>
      <c r="K13" s="14"/>
      <c r="L13" s="14"/>
      <c r="M13" s="14"/>
      <c r="N13" s="14">
        <f t="shared" si="1"/>
        <v>300000</v>
      </c>
    </row>
    <row r="14" spans="1:14" s="15" customFormat="1" ht="15.75" customHeight="1" x14ac:dyDescent="0.25">
      <c r="A14" s="27" t="s">
        <v>30</v>
      </c>
      <c r="B14" s="12">
        <f>B15+B18+B21</f>
        <v>2407553</v>
      </c>
      <c r="C14" s="12">
        <f t="shared" ref="C14:L14" si="3">C15+C18+C21</f>
        <v>1648517</v>
      </c>
      <c r="D14" s="12">
        <f t="shared" si="3"/>
        <v>1524512</v>
      </c>
      <c r="E14" s="12">
        <f t="shared" si="3"/>
        <v>1251081</v>
      </c>
      <c r="F14" s="12">
        <f t="shared" si="3"/>
        <v>1083831</v>
      </c>
      <c r="G14" s="12">
        <f t="shared" si="3"/>
        <v>1187729</v>
      </c>
      <c r="H14" s="12">
        <f t="shared" si="3"/>
        <v>0</v>
      </c>
      <c r="I14" s="12">
        <f t="shared" si="3"/>
        <v>0</v>
      </c>
      <c r="J14" s="12">
        <f t="shared" si="3"/>
        <v>0</v>
      </c>
      <c r="K14" s="12">
        <f t="shared" si="3"/>
        <v>0</v>
      </c>
      <c r="L14" s="12">
        <f t="shared" si="3"/>
        <v>0</v>
      </c>
      <c r="M14" s="12">
        <f>M15+M18+M21</f>
        <v>0</v>
      </c>
      <c r="N14" s="12">
        <f>SUM(B14:M14)</f>
        <v>9103223</v>
      </c>
    </row>
    <row r="15" spans="1:14" s="2" customFormat="1" ht="15.75" customHeight="1" x14ac:dyDescent="0.25">
      <c r="A15" s="28" t="s">
        <v>33</v>
      </c>
      <c r="B15" s="14">
        <v>1888905</v>
      </c>
      <c r="C15" s="14">
        <v>1233006</v>
      </c>
      <c r="D15" s="14">
        <v>982326</v>
      </c>
      <c r="E15" s="14">
        <v>986618</v>
      </c>
      <c r="F15" s="14">
        <v>890943</v>
      </c>
      <c r="G15" s="14">
        <v>1090624</v>
      </c>
      <c r="H15" s="14"/>
      <c r="I15" s="14"/>
      <c r="J15" s="14"/>
      <c r="K15" s="14"/>
      <c r="L15" s="14"/>
      <c r="M15" s="14"/>
      <c r="N15" s="14">
        <f t="shared" si="1"/>
        <v>7072422</v>
      </c>
    </row>
    <row r="16" spans="1:14" s="2" customFormat="1" ht="15.75" customHeight="1" x14ac:dyDescent="0.25">
      <c r="A16" s="31" t="s">
        <v>51</v>
      </c>
      <c r="B16" s="14">
        <v>286351</v>
      </c>
      <c r="C16" s="14">
        <v>7606</v>
      </c>
      <c r="D16" s="14">
        <v>161093</v>
      </c>
      <c r="E16" s="14">
        <v>127718</v>
      </c>
      <c r="F16" s="14">
        <v>24411</v>
      </c>
      <c r="G16" s="14">
        <v>46493</v>
      </c>
      <c r="H16" s="14"/>
      <c r="I16" s="14"/>
      <c r="J16" s="14"/>
      <c r="K16" s="14"/>
      <c r="L16" s="14"/>
      <c r="M16" s="14"/>
      <c r="N16" s="14">
        <f t="shared" si="1"/>
        <v>653672</v>
      </c>
    </row>
    <row r="17" spans="1:14" s="2" customFormat="1" ht="15.75" customHeight="1" x14ac:dyDescent="0.25">
      <c r="A17" s="31" t="s">
        <v>45</v>
      </c>
      <c r="B17" s="14">
        <v>948711</v>
      </c>
      <c r="C17" s="14">
        <v>503950</v>
      </c>
      <c r="D17" s="14">
        <v>115759</v>
      </c>
      <c r="E17" s="14">
        <v>90090</v>
      </c>
      <c r="F17" s="14">
        <v>129056</v>
      </c>
      <c r="G17" s="14">
        <v>114983</v>
      </c>
      <c r="H17" s="14"/>
      <c r="I17" s="14"/>
      <c r="J17" s="14"/>
      <c r="K17" s="14"/>
      <c r="L17" s="14"/>
      <c r="M17" s="14"/>
      <c r="N17" s="14">
        <f t="shared" si="1"/>
        <v>1902549</v>
      </c>
    </row>
    <row r="18" spans="1:14" s="2" customFormat="1" ht="15.75" customHeight="1" x14ac:dyDescent="0.25">
      <c r="A18" s="28" t="s">
        <v>47</v>
      </c>
      <c r="B18" s="14">
        <f>SUM(B19:B20)</f>
        <v>491740</v>
      </c>
      <c r="C18" s="14">
        <f t="shared" ref="C18:M18" si="4">SUM(C19:C20)</f>
        <v>407388</v>
      </c>
      <c r="D18" s="14">
        <f t="shared" si="4"/>
        <v>530678</v>
      </c>
      <c r="E18" s="14">
        <f t="shared" si="4"/>
        <v>250898</v>
      </c>
      <c r="F18" s="14">
        <f t="shared" si="4"/>
        <v>174043</v>
      </c>
      <c r="G18" s="14">
        <f t="shared" si="4"/>
        <v>67123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1"/>
        <v>1921870</v>
      </c>
    </row>
    <row r="19" spans="1:14" s="2" customFormat="1" ht="15.75" customHeight="1" x14ac:dyDescent="0.25">
      <c r="A19" s="25" t="s">
        <v>52</v>
      </c>
      <c r="B19" s="14">
        <v>429636</v>
      </c>
      <c r="C19" s="14">
        <v>297830</v>
      </c>
      <c r="D19" s="14">
        <v>523245</v>
      </c>
      <c r="E19" s="14">
        <v>244676</v>
      </c>
      <c r="F19" s="14">
        <v>164081</v>
      </c>
      <c r="G19" s="14">
        <v>59036</v>
      </c>
      <c r="H19" s="14"/>
      <c r="I19" s="14"/>
      <c r="J19" s="14"/>
      <c r="K19" s="14"/>
      <c r="L19" s="14"/>
      <c r="M19" s="14"/>
      <c r="N19" s="14">
        <f t="shared" si="1"/>
        <v>1718504</v>
      </c>
    </row>
    <row r="20" spans="1:14" s="2" customFormat="1" ht="15.75" customHeight="1" x14ac:dyDescent="0.25">
      <c r="A20" s="25" t="s">
        <v>46</v>
      </c>
      <c r="B20" s="14">
        <v>62104</v>
      </c>
      <c r="C20" s="14">
        <v>109558</v>
      </c>
      <c r="D20" s="14">
        <v>7433</v>
      </c>
      <c r="E20" s="14">
        <v>6222</v>
      </c>
      <c r="F20" s="14">
        <v>9962</v>
      </c>
      <c r="G20" s="14">
        <v>8087</v>
      </c>
      <c r="H20" s="14"/>
      <c r="I20" s="14"/>
      <c r="J20" s="14"/>
      <c r="K20" s="14"/>
      <c r="L20" s="14"/>
      <c r="M20" s="14"/>
      <c r="N20" s="14">
        <f t="shared" si="1"/>
        <v>203366</v>
      </c>
    </row>
    <row r="21" spans="1:14" s="2" customFormat="1" ht="15.75" customHeight="1" x14ac:dyDescent="0.25">
      <c r="A21" s="28" t="s">
        <v>53</v>
      </c>
      <c r="B21" s="14">
        <v>26908</v>
      </c>
      <c r="C21" s="14">
        <v>8123</v>
      </c>
      <c r="D21" s="14">
        <v>11508</v>
      </c>
      <c r="E21" s="14">
        <v>13565</v>
      </c>
      <c r="F21" s="14">
        <v>18845</v>
      </c>
      <c r="G21" s="14">
        <v>29982</v>
      </c>
      <c r="H21" s="14"/>
      <c r="I21" s="14"/>
      <c r="J21" s="14"/>
      <c r="K21" s="14"/>
      <c r="L21" s="14"/>
      <c r="M21" s="14"/>
      <c r="N21" s="14">
        <f t="shared" si="1"/>
        <v>108931</v>
      </c>
    </row>
    <row r="22" spans="1:14" s="2" customFormat="1" ht="11.1" customHeight="1" x14ac:dyDescent="0.25">
      <c r="A22" s="16"/>
      <c r="B22" s="14"/>
      <c r="C22" s="14"/>
      <c r="D22" s="14"/>
      <c r="E22" s="14"/>
      <c r="F22" s="14"/>
      <c r="G22" s="14"/>
      <c r="H22" s="14"/>
      <c r="I22" s="14"/>
      <c r="J22" s="12"/>
      <c r="K22" s="12"/>
      <c r="L22" s="12"/>
      <c r="M22" s="12"/>
      <c r="N22" s="12"/>
    </row>
    <row r="23" spans="1:14" s="13" customFormat="1" ht="15.75" customHeight="1" x14ac:dyDescent="0.25">
      <c r="A23" s="11" t="s">
        <v>16</v>
      </c>
      <c r="B23" s="12">
        <f>B6-B14</f>
        <v>-972813</v>
      </c>
      <c r="C23" s="12">
        <f t="shared" ref="C23:J23" si="5">C6-C14</f>
        <v>-703993</v>
      </c>
      <c r="D23" s="12">
        <f t="shared" si="5"/>
        <v>-740753</v>
      </c>
      <c r="E23" s="12">
        <f t="shared" si="5"/>
        <v>-543207</v>
      </c>
      <c r="F23" s="12">
        <f t="shared" si="5"/>
        <v>-166753</v>
      </c>
      <c r="G23" s="12">
        <f t="shared" si="5"/>
        <v>3739</v>
      </c>
      <c r="H23" s="12">
        <f t="shared" si="5"/>
        <v>0</v>
      </c>
      <c r="I23" s="12">
        <f t="shared" si="5"/>
        <v>0</v>
      </c>
      <c r="J23" s="12">
        <f t="shared" si="5"/>
        <v>0</v>
      </c>
      <c r="K23" s="12">
        <f>K6-K14</f>
        <v>0</v>
      </c>
      <c r="L23" s="12">
        <f>L6-L14</f>
        <v>0</v>
      </c>
      <c r="M23" s="12">
        <f>M6-M14</f>
        <v>0</v>
      </c>
      <c r="N23" s="12">
        <f>SUM(B23:M23)</f>
        <v>-3123780</v>
      </c>
    </row>
    <row r="24" spans="1:14" s="13" customFormat="1" ht="15.75" customHeight="1" x14ac:dyDescent="0.25">
      <c r="A24" s="29" t="s">
        <v>34</v>
      </c>
      <c r="B24" s="17">
        <f>B23/B14</f>
        <v>-0.40406711711019444</v>
      </c>
      <c r="C24" s="17">
        <f t="shared" ref="C24:J24" si="6">C23/C14</f>
        <v>-0.42704624823401882</v>
      </c>
      <c r="D24" s="17">
        <f t="shared" si="6"/>
        <v>-0.48589515858189375</v>
      </c>
      <c r="E24" s="17">
        <f t="shared" si="6"/>
        <v>-0.43419011239080441</v>
      </c>
      <c r="F24" s="17">
        <f t="shared" si="6"/>
        <v>-0.15385516745691902</v>
      </c>
      <c r="G24" s="17">
        <f t="shared" si="6"/>
        <v>3.1480245072739656E-3</v>
      </c>
      <c r="H24" s="17" t="e">
        <f t="shared" si="6"/>
        <v>#DIV/0!</v>
      </c>
      <c r="I24" s="17" t="e">
        <f t="shared" si="6"/>
        <v>#DIV/0!</v>
      </c>
      <c r="J24" s="17" t="e">
        <f t="shared" si="6"/>
        <v>#DIV/0!</v>
      </c>
      <c r="K24" s="17" t="e">
        <f>K23/K14</f>
        <v>#DIV/0!</v>
      </c>
      <c r="L24" s="17" t="e">
        <f>L23/L14</f>
        <v>#DIV/0!</v>
      </c>
      <c r="M24" s="17" t="e">
        <f>M23/M14</f>
        <v>#DIV/0!</v>
      </c>
      <c r="N24" s="17">
        <f>N23/N14</f>
        <v>-0.3431509916872299</v>
      </c>
    </row>
    <row r="25" spans="1:14" s="13" customFormat="1" ht="15.75" customHeight="1" x14ac:dyDescent="0.25">
      <c r="A25" s="11" t="s">
        <v>18</v>
      </c>
      <c r="B25" s="12">
        <f>B6-B15</f>
        <v>-454165</v>
      </c>
      <c r="C25" s="12">
        <f t="shared" ref="C25:J25" si="7">C6-C15</f>
        <v>-288482</v>
      </c>
      <c r="D25" s="12">
        <f t="shared" si="7"/>
        <v>-198567</v>
      </c>
      <c r="E25" s="12">
        <f t="shared" si="7"/>
        <v>-278744</v>
      </c>
      <c r="F25" s="12">
        <f t="shared" si="7"/>
        <v>26135</v>
      </c>
      <c r="G25" s="12">
        <f t="shared" si="7"/>
        <v>100844</v>
      </c>
      <c r="H25" s="12">
        <f t="shared" si="7"/>
        <v>0</v>
      </c>
      <c r="I25" s="12">
        <f t="shared" si="7"/>
        <v>0</v>
      </c>
      <c r="J25" s="12">
        <f t="shared" si="7"/>
        <v>0</v>
      </c>
      <c r="K25" s="12">
        <f>K6-K15</f>
        <v>0</v>
      </c>
      <c r="L25" s="12">
        <f>L6-L15</f>
        <v>0</v>
      </c>
      <c r="M25" s="12">
        <f>M6-M15</f>
        <v>0</v>
      </c>
      <c r="N25" s="12">
        <f>SUM(B25:M25)</f>
        <v>-1092979</v>
      </c>
    </row>
    <row r="26" spans="1:14" s="13" customFormat="1" ht="15.75" customHeight="1" x14ac:dyDescent="0.25">
      <c r="A26" s="29" t="s">
        <v>34</v>
      </c>
      <c r="B26" s="17">
        <f>B25/B14</f>
        <v>-0.18864174537382977</v>
      </c>
      <c r="C26" s="17">
        <f t="shared" ref="C26:J26" si="8">C25/C14</f>
        <v>-0.17499485901570927</v>
      </c>
      <c r="D26" s="17">
        <f t="shared" si="8"/>
        <v>-0.13024954870804559</v>
      </c>
      <c r="E26" s="17">
        <f t="shared" si="8"/>
        <v>-0.22280252038037504</v>
      </c>
      <c r="F26" s="17">
        <f t="shared" si="8"/>
        <v>2.411353799623742E-2</v>
      </c>
      <c r="G26" s="17">
        <f t="shared" si="8"/>
        <v>8.4904889920175391E-2</v>
      </c>
      <c r="H26" s="17" t="e">
        <f t="shared" si="8"/>
        <v>#DIV/0!</v>
      </c>
      <c r="I26" s="17" t="e">
        <f t="shared" si="8"/>
        <v>#DIV/0!</v>
      </c>
      <c r="J26" s="17" t="e">
        <f t="shared" si="8"/>
        <v>#DIV/0!</v>
      </c>
      <c r="K26" s="17" t="e">
        <f>K25/K14</f>
        <v>#DIV/0!</v>
      </c>
      <c r="L26" s="17" t="e">
        <f>L25/L14</f>
        <v>#DIV/0!</v>
      </c>
      <c r="M26" s="17" t="e">
        <f>M25/M14</f>
        <v>#DIV/0!</v>
      </c>
      <c r="N26" s="17">
        <f>N25/N14</f>
        <v>-0.12006505827661258</v>
      </c>
    </row>
    <row r="27" spans="1:14" s="2" customFormat="1" ht="11.1" customHeight="1" x14ac:dyDescent="0.25">
      <c r="A27" s="16"/>
      <c r="B27" s="18"/>
      <c r="C27" s="18"/>
      <c r="D27" s="18"/>
      <c r="E27" s="18"/>
      <c r="F27" s="18"/>
      <c r="G27" s="18"/>
      <c r="H27" s="18"/>
      <c r="I27" s="18"/>
      <c r="J27" s="12"/>
      <c r="K27" s="12"/>
      <c r="L27" s="12"/>
      <c r="M27" s="12"/>
      <c r="N27" s="12"/>
    </row>
    <row r="28" spans="1:14" s="2" customFormat="1" ht="15.75" customHeight="1" x14ac:dyDescent="0.3">
      <c r="A28" s="19" t="s">
        <v>19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s="15" customFormat="1" ht="15.75" customHeight="1" x14ac:dyDescent="0.25">
      <c r="A29" s="27" t="s">
        <v>35</v>
      </c>
      <c r="B29" s="12">
        <f>SUM(B30:B33)</f>
        <v>104229</v>
      </c>
      <c r="C29" s="12">
        <f t="shared" ref="C29:M29" si="9">SUM(C30:C33)</f>
        <v>50536</v>
      </c>
      <c r="D29" s="12">
        <f t="shared" si="9"/>
        <v>39365</v>
      </c>
      <c r="E29" s="12">
        <f t="shared" si="9"/>
        <v>675283</v>
      </c>
      <c r="F29" s="12">
        <f t="shared" si="9"/>
        <v>39368</v>
      </c>
      <c r="G29" s="12">
        <f t="shared" si="9"/>
        <v>66526</v>
      </c>
      <c r="H29" s="12">
        <f t="shared" si="9"/>
        <v>0</v>
      </c>
      <c r="I29" s="12">
        <f t="shared" si="9"/>
        <v>0</v>
      </c>
      <c r="J29" s="12">
        <f t="shared" si="9"/>
        <v>0</v>
      </c>
      <c r="K29" s="12">
        <f t="shared" si="9"/>
        <v>0</v>
      </c>
      <c r="L29" s="12">
        <f t="shared" si="9"/>
        <v>0</v>
      </c>
      <c r="M29" s="12">
        <f t="shared" si="9"/>
        <v>0</v>
      </c>
      <c r="N29" s="12">
        <f t="shared" ref="N29:N36" si="10">SUM(B29:M29)</f>
        <v>975307</v>
      </c>
    </row>
    <row r="30" spans="1:14" s="2" customFormat="1" ht="15.75" customHeight="1" x14ac:dyDescent="0.25">
      <c r="A30" s="28" t="s">
        <v>37</v>
      </c>
      <c r="B30" s="14">
        <v>22241</v>
      </c>
      <c r="C30" s="14">
        <v>16109</v>
      </c>
      <c r="D30" s="14">
        <v>12682</v>
      </c>
      <c r="E30" s="14">
        <v>12387</v>
      </c>
      <c r="F30" s="14">
        <v>12352</v>
      </c>
      <c r="G30" s="14">
        <v>19278</v>
      </c>
      <c r="H30" s="14"/>
      <c r="I30" s="14"/>
      <c r="J30" s="14"/>
      <c r="K30" s="14"/>
      <c r="L30" s="14"/>
      <c r="M30" s="14"/>
      <c r="N30" s="14">
        <f t="shared" si="10"/>
        <v>95049</v>
      </c>
    </row>
    <row r="31" spans="1:14" s="2" customFormat="1" ht="15.75" customHeight="1" x14ac:dyDescent="0.25">
      <c r="A31" s="28" t="s">
        <v>38</v>
      </c>
      <c r="B31" s="14">
        <v>52407</v>
      </c>
      <c r="C31" s="14">
        <v>9964</v>
      </c>
      <c r="D31" s="14">
        <v>6354</v>
      </c>
      <c r="E31" s="14">
        <v>3232</v>
      </c>
      <c r="F31" s="14">
        <v>7720</v>
      </c>
      <c r="G31" s="14">
        <v>14834</v>
      </c>
      <c r="H31" s="14"/>
      <c r="I31" s="14"/>
      <c r="J31" s="14"/>
      <c r="K31" s="14"/>
      <c r="L31" s="14"/>
      <c r="M31" s="14"/>
      <c r="N31" s="14">
        <f t="shared" si="10"/>
        <v>94511</v>
      </c>
    </row>
    <row r="32" spans="1:14" s="2" customFormat="1" ht="15.75" customHeight="1" x14ac:dyDescent="0.25">
      <c r="A32" s="28" t="s">
        <v>39</v>
      </c>
      <c r="B32" s="14">
        <v>9337</v>
      </c>
      <c r="C32" s="14">
        <v>8185</v>
      </c>
      <c r="D32" s="14">
        <v>7090</v>
      </c>
      <c r="E32" s="14">
        <v>6759</v>
      </c>
      <c r="F32" s="14">
        <v>7234</v>
      </c>
      <c r="G32" s="14">
        <v>11401</v>
      </c>
      <c r="H32" s="14"/>
      <c r="I32" s="14"/>
      <c r="J32" s="14"/>
      <c r="K32" s="14"/>
      <c r="L32" s="14"/>
      <c r="M32" s="14"/>
      <c r="N32" s="14">
        <f t="shared" si="10"/>
        <v>50006</v>
      </c>
    </row>
    <row r="33" spans="1:14" s="2" customFormat="1" ht="15.75" customHeight="1" x14ac:dyDescent="0.25">
      <c r="A33" s="28" t="s">
        <v>40</v>
      </c>
      <c r="B33" s="14">
        <v>20244</v>
      </c>
      <c r="C33" s="14">
        <v>16278</v>
      </c>
      <c r="D33" s="14">
        <v>13239</v>
      </c>
      <c r="E33" s="14">
        <v>652905</v>
      </c>
      <c r="F33" s="14">
        <v>12062</v>
      </c>
      <c r="G33" s="14">
        <v>21013</v>
      </c>
      <c r="H33" s="14"/>
      <c r="I33" s="14"/>
      <c r="J33" s="14"/>
      <c r="K33" s="14"/>
      <c r="L33" s="14"/>
      <c r="M33" s="14"/>
      <c r="N33" s="14">
        <f t="shared" si="10"/>
        <v>735741</v>
      </c>
    </row>
    <row r="34" spans="1:14" s="15" customFormat="1" ht="15.75" customHeight="1" x14ac:dyDescent="0.25">
      <c r="A34" s="27" t="s">
        <v>36</v>
      </c>
      <c r="B34" s="12">
        <f t="shared" ref="B34:M34" si="11">SUM(B35:B38)</f>
        <v>142044</v>
      </c>
      <c r="C34" s="12">
        <f t="shared" si="11"/>
        <v>80517</v>
      </c>
      <c r="D34" s="12">
        <f t="shared" si="11"/>
        <v>48970</v>
      </c>
      <c r="E34" s="12">
        <f t="shared" si="11"/>
        <v>276766</v>
      </c>
      <c r="F34" s="12">
        <f t="shared" si="11"/>
        <v>245654</v>
      </c>
      <c r="G34" s="12">
        <f t="shared" si="11"/>
        <v>409260</v>
      </c>
      <c r="H34" s="12">
        <f t="shared" si="11"/>
        <v>0</v>
      </c>
      <c r="I34" s="12">
        <f t="shared" si="11"/>
        <v>0</v>
      </c>
      <c r="J34" s="12">
        <f t="shared" si="11"/>
        <v>0</v>
      </c>
      <c r="K34" s="12">
        <f t="shared" si="11"/>
        <v>0</v>
      </c>
      <c r="L34" s="12">
        <f t="shared" si="11"/>
        <v>0</v>
      </c>
      <c r="M34" s="12">
        <f t="shared" si="11"/>
        <v>0</v>
      </c>
      <c r="N34" s="12">
        <f>SUM(B34:M34)</f>
        <v>1203211</v>
      </c>
    </row>
    <row r="35" spans="1:14" s="2" customFormat="1" ht="15.75" customHeight="1" x14ac:dyDescent="0.25">
      <c r="A35" s="28" t="s">
        <v>41</v>
      </c>
      <c r="B35" s="14">
        <v>11158</v>
      </c>
      <c r="C35" s="14">
        <v>13073</v>
      </c>
      <c r="D35" s="14">
        <v>8933</v>
      </c>
      <c r="E35" s="14">
        <v>8596</v>
      </c>
      <c r="F35" s="14">
        <v>1537</v>
      </c>
      <c r="G35" s="14">
        <v>3457</v>
      </c>
      <c r="H35" s="14"/>
      <c r="I35" s="14"/>
      <c r="J35" s="14"/>
      <c r="K35" s="14"/>
      <c r="L35" s="14"/>
      <c r="M35" s="14"/>
      <c r="N35" s="14">
        <f>SUM(B35:M35)</f>
        <v>46754</v>
      </c>
    </row>
    <row r="36" spans="1:14" s="2" customFormat="1" ht="15.75" customHeight="1" x14ac:dyDescent="0.25">
      <c r="A36" s="28" t="s">
        <v>42</v>
      </c>
      <c r="B36" s="14">
        <v>23097</v>
      </c>
      <c r="C36" s="14">
        <v>9170</v>
      </c>
      <c r="D36" s="14">
        <v>90</v>
      </c>
      <c r="E36" s="14">
        <v>161498</v>
      </c>
      <c r="F36" s="14">
        <v>12769</v>
      </c>
      <c r="G36" s="14">
        <v>2059</v>
      </c>
      <c r="H36" s="14"/>
      <c r="I36" s="14"/>
      <c r="J36" s="14"/>
      <c r="K36" s="14"/>
      <c r="L36" s="14"/>
      <c r="M36" s="14"/>
      <c r="N36" s="14">
        <f t="shared" si="10"/>
        <v>208683</v>
      </c>
    </row>
    <row r="37" spans="1:14" s="2" customFormat="1" ht="15.75" customHeight="1" x14ac:dyDescent="0.25">
      <c r="A37" s="28" t="s">
        <v>43</v>
      </c>
      <c r="B37" s="14">
        <v>32482</v>
      </c>
      <c r="C37" s="14">
        <v>6992</v>
      </c>
      <c r="D37" s="14">
        <v>2624</v>
      </c>
      <c r="E37" s="14">
        <v>5233</v>
      </c>
      <c r="F37" s="14">
        <v>1482</v>
      </c>
      <c r="G37" s="14">
        <v>7044</v>
      </c>
      <c r="H37" s="14"/>
      <c r="I37" s="14"/>
      <c r="J37" s="14"/>
      <c r="K37" s="14"/>
      <c r="L37" s="14"/>
      <c r="M37" s="14"/>
      <c r="N37" s="14">
        <f>SUM(B37:M37)</f>
        <v>55857</v>
      </c>
    </row>
    <row r="38" spans="1:14" s="2" customFormat="1" ht="15.75" customHeight="1" x14ac:dyDescent="0.25">
      <c r="A38" s="28" t="s">
        <v>44</v>
      </c>
      <c r="B38" s="14">
        <v>75307</v>
      </c>
      <c r="C38" s="14">
        <v>51282</v>
      </c>
      <c r="D38" s="14">
        <v>37323</v>
      </c>
      <c r="E38" s="14">
        <v>101439</v>
      </c>
      <c r="F38" s="14">
        <v>229866</v>
      </c>
      <c r="G38" s="14">
        <v>396700</v>
      </c>
      <c r="H38" s="14"/>
      <c r="I38" s="14"/>
      <c r="J38" s="14"/>
      <c r="K38" s="14"/>
      <c r="L38" s="14"/>
      <c r="M38" s="14"/>
      <c r="N38" s="14">
        <f>SUM(B38:M38)</f>
        <v>891917</v>
      </c>
    </row>
    <row r="39" spans="1:14" s="2" customFormat="1" ht="11.1" customHeight="1" x14ac:dyDescent="0.25">
      <c r="A39" s="16"/>
      <c r="B39" s="14"/>
      <c r="C39" s="14"/>
      <c r="D39" s="14"/>
      <c r="E39" s="14"/>
      <c r="F39" s="14"/>
      <c r="G39" s="14"/>
      <c r="H39" s="14"/>
      <c r="I39" s="14"/>
      <c r="J39" s="12"/>
      <c r="K39" s="12"/>
      <c r="L39" s="12"/>
      <c r="M39" s="12"/>
      <c r="N39" s="12"/>
    </row>
    <row r="40" spans="1:14" s="13" customFormat="1" ht="15.75" customHeight="1" x14ac:dyDescent="0.25">
      <c r="A40" s="11" t="s">
        <v>20</v>
      </c>
      <c r="B40" s="12">
        <f>B29-B34</f>
        <v>-37815</v>
      </c>
      <c r="C40" s="12">
        <f t="shared" ref="C40:J40" si="12">C29-C34</f>
        <v>-29981</v>
      </c>
      <c r="D40" s="12">
        <f t="shared" si="12"/>
        <v>-9605</v>
      </c>
      <c r="E40" s="12">
        <f t="shared" si="12"/>
        <v>398517</v>
      </c>
      <c r="F40" s="12">
        <f t="shared" si="12"/>
        <v>-206286</v>
      </c>
      <c r="G40" s="12">
        <f t="shared" si="12"/>
        <v>-342734</v>
      </c>
      <c r="H40" s="12">
        <f t="shared" si="12"/>
        <v>0</v>
      </c>
      <c r="I40" s="12">
        <f t="shared" si="12"/>
        <v>0</v>
      </c>
      <c r="J40" s="12">
        <f t="shared" si="12"/>
        <v>0</v>
      </c>
      <c r="K40" s="12">
        <f>K29-K34</f>
        <v>0</v>
      </c>
      <c r="L40" s="12">
        <f>L29-L34</f>
        <v>0</v>
      </c>
      <c r="M40" s="12">
        <f>M29-M34</f>
        <v>0</v>
      </c>
      <c r="N40" s="12">
        <f>SUM(B40:M40)</f>
        <v>-227904</v>
      </c>
    </row>
    <row r="41" spans="1:14" s="13" customFormat="1" ht="15.75" customHeight="1" x14ac:dyDescent="0.25">
      <c r="A41" s="11" t="s">
        <v>17</v>
      </c>
      <c r="B41" s="17">
        <f t="shared" ref="B41:N41" si="13">B40/B34</f>
        <v>-0.26622032609613921</v>
      </c>
      <c r="C41" s="17">
        <f t="shared" si="13"/>
        <v>-0.37235614839102299</v>
      </c>
      <c r="D41" s="17">
        <f t="shared" si="13"/>
        <v>-0.19614049418011026</v>
      </c>
      <c r="E41" s="17">
        <f t="shared" si="13"/>
        <v>1.4399059132985987</v>
      </c>
      <c r="F41" s="17">
        <f t="shared" si="13"/>
        <v>-0.83974207625359243</v>
      </c>
      <c r="G41" s="17">
        <f t="shared" si="13"/>
        <v>-0.83744807701705515</v>
      </c>
      <c r="H41" s="17" t="e">
        <f t="shared" si="13"/>
        <v>#DIV/0!</v>
      </c>
      <c r="I41" s="17" t="e">
        <f t="shared" si="13"/>
        <v>#DIV/0!</v>
      </c>
      <c r="J41" s="17" t="e">
        <f t="shared" si="13"/>
        <v>#DIV/0!</v>
      </c>
      <c r="K41" s="17" t="e">
        <f t="shared" si="13"/>
        <v>#DIV/0!</v>
      </c>
      <c r="L41" s="17" t="e">
        <f t="shared" si="13"/>
        <v>#DIV/0!</v>
      </c>
      <c r="M41" s="17" t="e">
        <f t="shared" si="13"/>
        <v>#DIV/0!</v>
      </c>
      <c r="N41" s="17">
        <f t="shared" si="13"/>
        <v>-0.18941316194748883</v>
      </c>
    </row>
    <row r="42" spans="1:14" s="2" customFormat="1" ht="11.1" customHeight="1" x14ac:dyDescent="0.25">
      <c r="A42" s="16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s="2" customFormat="1" ht="15.75" customHeight="1" x14ac:dyDescent="0.25">
      <c r="A43" s="20" t="s">
        <v>21</v>
      </c>
      <c r="B43" s="12">
        <f>B6+B29</f>
        <v>1538969</v>
      </c>
      <c r="C43" s="12">
        <f t="shared" ref="C43:J43" si="14">C6+C29</f>
        <v>995060</v>
      </c>
      <c r="D43" s="12">
        <f t="shared" si="14"/>
        <v>823124</v>
      </c>
      <c r="E43" s="12">
        <f t="shared" si="14"/>
        <v>1383157</v>
      </c>
      <c r="F43" s="12">
        <f t="shared" si="14"/>
        <v>956446</v>
      </c>
      <c r="G43" s="12">
        <f t="shared" si="14"/>
        <v>1257994</v>
      </c>
      <c r="H43" s="12">
        <f t="shared" si="14"/>
        <v>0</v>
      </c>
      <c r="I43" s="12">
        <f t="shared" si="14"/>
        <v>0</v>
      </c>
      <c r="J43" s="12">
        <f t="shared" si="14"/>
        <v>0</v>
      </c>
      <c r="K43" s="12">
        <f>K6+K29</f>
        <v>0</v>
      </c>
      <c r="L43" s="12">
        <f>L6+L29</f>
        <v>0</v>
      </c>
      <c r="M43" s="12">
        <f>M6+M29</f>
        <v>0</v>
      </c>
      <c r="N43" s="12">
        <f>SUM(B43:M43)</f>
        <v>6954750</v>
      </c>
    </row>
    <row r="44" spans="1:14" s="2" customFormat="1" ht="15.75" customHeight="1" x14ac:dyDescent="0.25">
      <c r="A44" s="20" t="s">
        <v>22</v>
      </c>
      <c r="B44" s="12">
        <f>B14+B34</f>
        <v>2549597</v>
      </c>
      <c r="C44" s="12">
        <f t="shared" ref="C44:J44" si="15">C14+C34</f>
        <v>1729034</v>
      </c>
      <c r="D44" s="12">
        <f t="shared" si="15"/>
        <v>1573482</v>
      </c>
      <c r="E44" s="12">
        <f t="shared" si="15"/>
        <v>1527847</v>
      </c>
      <c r="F44" s="12">
        <f t="shared" si="15"/>
        <v>1329485</v>
      </c>
      <c r="G44" s="12">
        <f t="shared" si="15"/>
        <v>1596989</v>
      </c>
      <c r="H44" s="12">
        <f t="shared" si="15"/>
        <v>0</v>
      </c>
      <c r="I44" s="12">
        <f t="shared" si="15"/>
        <v>0</v>
      </c>
      <c r="J44" s="12">
        <f t="shared" si="15"/>
        <v>0</v>
      </c>
      <c r="K44" s="12">
        <f>K14+K34</f>
        <v>0</v>
      </c>
      <c r="L44" s="12">
        <f>L14+L34</f>
        <v>0</v>
      </c>
      <c r="M44" s="12">
        <f>M14+M34</f>
        <v>0</v>
      </c>
      <c r="N44" s="12">
        <f>SUM(B44:M44)</f>
        <v>10306434</v>
      </c>
    </row>
    <row r="45" spans="1:14" s="2" customFormat="1" ht="15.75" customHeight="1" x14ac:dyDescent="0.25">
      <c r="A45" s="20" t="s">
        <v>24</v>
      </c>
      <c r="B45" s="23">
        <f>B43-B44</f>
        <v>-1010628</v>
      </c>
      <c r="C45" s="23">
        <f t="shared" ref="C45:J45" si="16">C43-C44</f>
        <v>-733974</v>
      </c>
      <c r="D45" s="23">
        <f t="shared" si="16"/>
        <v>-750358</v>
      </c>
      <c r="E45" s="23">
        <f t="shared" si="16"/>
        <v>-144690</v>
      </c>
      <c r="F45" s="23">
        <f t="shared" si="16"/>
        <v>-373039</v>
      </c>
      <c r="G45" s="23">
        <f t="shared" si="16"/>
        <v>-338995</v>
      </c>
      <c r="H45" s="23">
        <f t="shared" si="16"/>
        <v>0</v>
      </c>
      <c r="I45" s="23">
        <f t="shared" si="16"/>
        <v>0</v>
      </c>
      <c r="J45" s="23">
        <f t="shared" si="16"/>
        <v>0</v>
      </c>
      <c r="K45" s="23">
        <f>K43-K44</f>
        <v>0</v>
      </c>
      <c r="L45" s="23">
        <f>L43-L44</f>
        <v>0</v>
      </c>
      <c r="M45" s="23">
        <f>M43-M44</f>
        <v>0</v>
      </c>
      <c r="N45" s="12">
        <f>SUM(B45:M45)</f>
        <v>-3351684</v>
      </c>
    </row>
    <row r="46" spans="1:14" s="2" customFormat="1" ht="17.25" customHeight="1" x14ac:dyDescent="0.25">
      <c r="A46" s="20" t="s">
        <v>23</v>
      </c>
      <c r="B46" s="17">
        <f>B45/B44</f>
        <v>-0.39638735062835423</v>
      </c>
      <c r="C46" s="17">
        <f t="shared" ref="C46:J46" si="17">C45/C44</f>
        <v>-0.42449946039233466</v>
      </c>
      <c r="D46" s="17">
        <f t="shared" si="17"/>
        <v>-0.47687739675445923</v>
      </c>
      <c r="E46" s="17">
        <f t="shared" si="17"/>
        <v>-9.4701890961594981E-2</v>
      </c>
      <c r="F46" s="17">
        <f t="shared" si="17"/>
        <v>-0.2805891002907141</v>
      </c>
      <c r="G46" s="17">
        <f t="shared" si="17"/>
        <v>-0.21227134313386004</v>
      </c>
      <c r="H46" s="17" t="e">
        <f t="shared" si="17"/>
        <v>#DIV/0!</v>
      </c>
      <c r="I46" s="17" t="e">
        <f t="shared" si="17"/>
        <v>#DIV/0!</v>
      </c>
      <c r="J46" s="17" t="e">
        <f t="shared" si="17"/>
        <v>#DIV/0!</v>
      </c>
      <c r="K46" s="17" t="e">
        <f>K45/K44</f>
        <v>#DIV/0!</v>
      </c>
      <c r="L46" s="17" t="e">
        <f>L45/L44</f>
        <v>#DIV/0!</v>
      </c>
      <c r="M46" s="17" t="e">
        <f>M45/M44</f>
        <v>#DIV/0!</v>
      </c>
      <c r="N46" s="17">
        <f>N45/N44</f>
        <v>-0.32520307217802008</v>
      </c>
    </row>
    <row r="47" spans="1:14" s="2" customFormat="1" ht="17.25" customHeight="1" x14ac:dyDescent="0.25">
      <c r="A47" s="20" t="s">
        <v>26</v>
      </c>
      <c r="B47" s="12">
        <f t="shared" ref="B47:N47" si="18">B43-(B44-(B18+B21))</f>
        <v>-491980</v>
      </c>
      <c r="C47" s="12">
        <f t="shared" si="18"/>
        <v>-318463</v>
      </c>
      <c r="D47" s="12">
        <f t="shared" si="18"/>
        <v>-208172</v>
      </c>
      <c r="E47" s="12">
        <f t="shared" si="18"/>
        <v>119773</v>
      </c>
      <c r="F47" s="12">
        <f t="shared" si="18"/>
        <v>-180151</v>
      </c>
      <c r="G47" s="12">
        <f t="shared" si="18"/>
        <v>-241890</v>
      </c>
      <c r="H47" s="12">
        <f t="shared" si="18"/>
        <v>0</v>
      </c>
      <c r="I47" s="12">
        <f t="shared" si="18"/>
        <v>0</v>
      </c>
      <c r="J47" s="12">
        <f t="shared" si="18"/>
        <v>0</v>
      </c>
      <c r="K47" s="12">
        <f t="shared" si="18"/>
        <v>0</v>
      </c>
      <c r="L47" s="12">
        <f t="shared" si="18"/>
        <v>0</v>
      </c>
      <c r="M47" s="12">
        <f t="shared" si="18"/>
        <v>0</v>
      </c>
      <c r="N47" s="12">
        <f t="shared" si="18"/>
        <v>-1320883</v>
      </c>
    </row>
    <row r="48" spans="1:14" ht="16.5" x14ac:dyDescent="0.25">
      <c r="A48" s="21" t="s">
        <v>23</v>
      </c>
      <c r="B48" s="17">
        <f>B47/B44</f>
        <v>-0.19296382918555363</v>
      </c>
      <c r="C48" s="17">
        <f t="shared" ref="C48:J48" si="19">C47/C44</f>
        <v>-0.18418550473848402</v>
      </c>
      <c r="D48" s="17">
        <f t="shared" si="19"/>
        <v>-0.13230021061569183</v>
      </c>
      <c r="E48" s="17">
        <f t="shared" si="19"/>
        <v>7.8393320797174065E-2</v>
      </c>
      <c r="F48" s="17">
        <f t="shared" si="19"/>
        <v>-0.13550434942853812</v>
      </c>
      <c r="G48" s="17">
        <f t="shared" si="19"/>
        <v>-0.15146629062567118</v>
      </c>
      <c r="H48" s="17" t="e">
        <f t="shared" si="19"/>
        <v>#DIV/0!</v>
      </c>
      <c r="I48" s="17" t="e">
        <f t="shared" si="19"/>
        <v>#DIV/0!</v>
      </c>
      <c r="J48" s="17" t="e">
        <f t="shared" si="19"/>
        <v>#DIV/0!</v>
      </c>
      <c r="K48" s="17" t="e">
        <f>K47/K44</f>
        <v>#DIV/0!</v>
      </c>
      <c r="L48" s="17" t="e">
        <f>L47/L44</f>
        <v>#DIV/0!</v>
      </c>
      <c r="M48" s="17" t="e">
        <f>M47/M44</f>
        <v>#DIV/0!</v>
      </c>
      <c r="N48" s="17">
        <f>N47/N44</f>
        <v>-0.1281610108792236</v>
      </c>
    </row>
    <row r="49" spans="1:1" ht="12.75" customHeight="1" x14ac:dyDescent="0.2">
      <c r="A49" s="30" t="s">
        <v>49</v>
      </c>
    </row>
  </sheetData>
  <mergeCells count="1">
    <mergeCell ref="B2:N2"/>
  </mergeCells>
  <phoneticPr fontId="0" type="noConversion"/>
  <printOptions horizontalCentered="1" verticalCentered="1"/>
  <pageMargins left="0.19685039370078741" right="0.19685039370078741" top="0.35433070866141736" bottom="0.11811023622047245" header="0.19685039370078741" footer="0.51181102362204722"/>
  <pageSetup paperSize="9" scale="65" orientation="landscape" horizontalDpi="4294967292" r:id="rId1"/>
  <headerFooter alignWithMargins="0">
    <oddHeader xml:space="preserve">&amp;R&amp;D     &amp;T
IT Directorate           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F20B5973CC514B997A513B4E781D34" ma:contentTypeVersion="0" ma:contentTypeDescription="Create a new document." ma:contentTypeScope="" ma:versionID="eef0ab5e5541bf2869d5548d4ea096b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5CA81E-96AD-4835-AB05-C84790782412}"/>
</file>

<file path=customXml/itemProps2.xml><?xml version="1.0" encoding="utf-8"?>
<ds:datastoreItem xmlns:ds="http://schemas.openxmlformats.org/officeDocument/2006/customXml" ds:itemID="{5DAD94C5-D182-4606-AE4C-5F7EF0C0F8D5}"/>
</file>

<file path=customXml/itemProps3.xml><?xml version="1.0" encoding="utf-8"?>
<ds:datastoreItem xmlns:ds="http://schemas.openxmlformats.org/officeDocument/2006/customXml" ds:itemID="{ED9B665E-6578-4910-A144-F81C9007CB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totals </vt:lpstr>
      <vt:lpstr>'totals '!Print_Titles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hudaz</dc:creator>
  <cp:lastModifiedBy>Huda Zarif Sinno</cp:lastModifiedBy>
  <cp:lastPrinted>2020-08-31T09:57:50Z</cp:lastPrinted>
  <dcterms:created xsi:type="dcterms:W3CDTF">2003-04-14T10:54:49Z</dcterms:created>
  <dcterms:modified xsi:type="dcterms:W3CDTF">2020-08-31T09:57:54Z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0x0101007FF20B5973CC514B997A513B4E781D34</vt:lpwstr>
  </property>
</Properties>
</file>