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180" windowHeight="8070"/>
  </bookViews>
  <sheets>
    <sheet name="totals " sheetId="1" r:id="rId1"/>
  </sheets>
  <definedNames>
    <definedName name="_xlnm.Print_Titles" localSheetId="0">'totals '!$A:$A</definedName>
  </definedNames>
  <calcPr calcId="145621"/>
</workbook>
</file>

<file path=xl/calcChain.xml><?xml version="1.0" encoding="utf-8"?>
<calcChain xmlns="http://schemas.openxmlformats.org/spreadsheetml/2006/main">
  <c r="N12" i="1" l="1"/>
  <c r="N15" i="1"/>
  <c r="N20" i="1"/>
  <c r="N37" i="1"/>
  <c r="N36" i="1"/>
  <c r="N34" i="1"/>
  <c r="C33" i="1"/>
  <c r="D33" i="1"/>
  <c r="E33" i="1"/>
  <c r="F33" i="1"/>
  <c r="G33" i="1"/>
  <c r="H33" i="1"/>
  <c r="I33" i="1"/>
  <c r="J33" i="1"/>
  <c r="K33" i="1"/>
  <c r="L33" i="1"/>
  <c r="M33" i="1"/>
  <c r="B33" i="1"/>
  <c r="B28" i="1"/>
  <c r="N16" i="1"/>
  <c r="B7" i="1"/>
  <c r="B6" i="1" s="1"/>
  <c r="C7" i="1"/>
  <c r="C6" i="1"/>
  <c r="C24" i="1" s="1"/>
  <c r="C28" i="1"/>
  <c r="D7" i="1"/>
  <c r="D6" i="1"/>
  <c r="D24" i="1" s="1"/>
  <c r="D28" i="1"/>
  <c r="E7" i="1"/>
  <c r="E6" i="1" s="1"/>
  <c r="E28" i="1"/>
  <c r="F7" i="1"/>
  <c r="F6" i="1" s="1"/>
  <c r="F24" i="1" s="1"/>
  <c r="F28" i="1"/>
  <c r="G7" i="1"/>
  <c r="G6" i="1" s="1"/>
  <c r="G28" i="1"/>
  <c r="H7" i="1"/>
  <c r="H6" i="1" s="1"/>
  <c r="H28" i="1"/>
  <c r="I7" i="1"/>
  <c r="I6" i="1" s="1"/>
  <c r="I28" i="1"/>
  <c r="J7" i="1"/>
  <c r="J6" i="1" s="1"/>
  <c r="J28" i="1"/>
  <c r="K7" i="1"/>
  <c r="K6" i="1" s="1"/>
  <c r="K28" i="1"/>
  <c r="L7" i="1"/>
  <c r="L6" i="1"/>
  <c r="L24" i="1" s="1"/>
  <c r="L28" i="1"/>
  <c r="M7" i="1"/>
  <c r="M6" i="1"/>
  <c r="M24" i="1" s="1"/>
  <c r="M28" i="1"/>
  <c r="M42" i="1" s="1"/>
  <c r="B17" i="1"/>
  <c r="B13" i="1"/>
  <c r="C17" i="1"/>
  <c r="C13" i="1"/>
  <c r="D17" i="1"/>
  <c r="D13" i="1" s="1"/>
  <c r="E17" i="1"/>
  <c r="E13" i="1" s="1"/>
  <c r="E43" i="1" s="1"/>
  <c r="F17" i="1"/>
  <c r="F13" i="1" s="1"/>
  <c r="G17" i="1"/>
  <c r="G13" i="1" s="1"/>
  <c r="G43" i="1" s="1"/>
  <c r="H17" i="1"/>
  <c r="H13" i="1"/>
  <c r="I17" i="1"/>
  <c r="I13" i="1" s="1"/>
  <c r="J17" i="1"/>
  <c r="J13" i="1" s="1"/>
  <c r="K17" i="1"/>
  <c r="K13" i="1"/>
  <c r="L17" i="1"/>
  <c r="L13" i="1"/>
  <c r="L43" i="1" s="1"/>
  <c r="M17" i="1"/>
  <c r="M13" i="1" s="1"/>
  <c r="N8" i="1"/>
  <c r="N9" i="1"/>
  <c r="N10" i="1"/>
  <c r="N11" i="1"/>
  <c r="N14" i="1"/>
  <c r="N18" i="1"/>
  <c r="N19" i="1"/>
  <c r="N29" i="1"/>
  <c r="N30" i="1"/>
  <c r="N31" i="1"/>
  <c r="N32" i="1"/>
  <c r="N35" i="1"/>
  <c r="M43" i="1" l="1"/>
  <c r="K43" i="1"/>
  <c r="D43" i="1"/>
  <c r="D44" i="1" s="1"/>
  <c r="D45" i="1" s="1"/>
  <c r="L39" i="1"/>
  <c r="L40" i="1" s="1"/>
  <c r="C39" i="1"/>
  <c r="C40" i="1" s="1"/>
  <c r="E39" i="1"/>
  <c r="E40" i="1" s="1"/>
  <c r="I39" i="1"/>
  <c r="I40" i="1" s="1"/>
  <c r="G39" i="1"/>
  <c r="G40" i="1" s="1"/>
  <c r="D42" i="1"/>
  <c r="C22" i="1"/>
  <c r="C23" i="1" s="1"/>
  <c r="H39" i="1"/>
  <c r="H40" i="1" s="1"/>
  <c r="B39" i="1"/>
  <c r="J39" i="1"/>
  <c r="J40" i="1" s="1"/>
  <c r="M39" i="1"/>
  <c r="M40" i="1" s="1"/>
  <c r="M46" i="1"/>
  <c r="M47" i="1" s="1"/>
  <c r="M25" i="1"/>
  <c r="M22" i="1"/>
  <c r="M23" i="1" s="1"/>
  <c r="M44" i="1"/>
  <c r="M45" i="1" s="1"/>
  <c r="L25" i="1"/>
  <c r="L42" i="1"/>
  <c r="L44" i="1" s="1"/>
  <c r="L45" i="1" s="1"/>
  <c r="L22" i="1"/>
  <c r="L23" i="1" s="1"/>
  <c r="K39" i="1"/>
  <c r="K40" i="1" s="1"/>
  <c r="K22" i="1"/>
  <c r="K23" i="1" s="1"/>
  <c r="K42" i="1"/>
  <c r="K24" i="1"/>
  <c r="K25" i="1" s="1"/>
  <c r="J43" i="1"/>
  <c r="J22" i="1"/>
  <c r="J23" i="1" s="1"/>
  <c r="J42" i="1"/>
  <c r="J24" i="1"/>
  <c r="J25" i="1" s="1"/>
  <c r="I43" i="1"/>
  <c r="I42" i="1"/>
  <c r="I22" i="1"/>
  <c r="I23" i="1" s="1"/>
  <c r="I24" i="1"/>
  <c r="I25" i="1" s="1"/>
  <c r="H43" i="1"/>
  <c r="H42" i="1"/>
  <c r="H24" i="1"/>
  <c r="H25" i="1" s="1"/>
  <c r="H22" i="1"/>
  <c r="H23" i="1" s="1"/>
  <c r="G22" i="1"/>
  <c r="G23" i="1" s="1"/>
  <c r="G42" i="1"/>
  <c r="G44" i="1" s="1"/>
  <c r="G45" i="1" s="1"/>
  <c r="G24" i="1"/>
  <c r="G25" i="1" s="1"/>
  <c r="F43" i="1"/>
  <c r="F39" i="1"/>
  <c r="F40" i="1" s="1"/>
  <c r="F25" i="1"/>
  <c r="F22" i="1"/>
  <c r="F23" i="1" s="1"/>
  <c r="F42" i="1"/>
  <c r="E24" i="1"/>
  <c r="E25" i="1" s="1"/>
  <c r="E42" i="1"/>
  <c r="E22" i="1"/>
  <c r="E23" i="1" s="1"/>
  <c r="D39" i="1"/>
  <c r="D40" i="1" s="1"/>
  <c r="D25" i="1"/>
  <c r="N17" i="1"/>
  <c r="D22" i="1"/>
  <c r="D23" i="1" s="1"/>
  <c r="C43" i="1"/>
  <c r="N33" i="1"/>
  <c r="C25" i="1"/>
  <c r="N13" i="1"/>
  <c r="C42" i="1"/>
  <c r="N28" i="1"/>
  <c r="B40" i="1"/>
  <c r="B43" i="1"/>
  <c r="N7" i="1"/>
  <c r="B24" i="1"/>
  <c r="N6" i="1"/>
  <c r="B22" i="1"/>
  <c r="B42" i="1"/>
  <c r="D46" i="1" l="1"/>
  <c r="D47" i="1" s="1"/>
  <c r="K46" i="1"/>
  <c r="K47" i="1" s="1"/>
  <c r="L46" i="1"/>
  <c r="L47" i="1" s="1"/>
  <c r="K44" i="1"/>
  <c r="K45" i="1" s="1"/>
  <c r="J46" i="1"/>
  <c r="J47" i="1" s="1"/>
  <c r="J44" i="1"/>
  <c r="J45" i="1" s="1"/>
  <c r="I44" i="1"/>
  <c r="I45" i="1" s="1"/>
  <c r="I46" i="1"/>
  <c r="I47" i="1" s="1"/>
  <c r="H46" i="1"/>
  <c r="H47" i="1" s="1"/>
  <c r="H44" i="1"/>
  <c r="H45" i="1" s="1"/>
  <c r="G46" i="1"/>
  <c r="G47" i="1" s="1"/>
  <c r="N39" i="1"/>
  <c r="N40" i="1" s="1"/>
  <c r="N43" i="1"/>
  <c r="F46" i="1"/>
  <c r="F47" i="1" s="1"/>
  <c r="F44" i="1"/>
  <c r="F45" i="1" s="1"/>
  <c r="E46" i="1"/>
  <c r="E47" i="1" s="1"/>
  <c r="E44" i="1"/>
  <c r="E45" i="1" s="1"/>
  <c r="C44" i="1"/>
  <c r="C45" i="1" s="1"/>
  <c r="C46" i="1"/>
  <c r="C47" i="1" s="1"/>
  <c r="N42" i="1"/>
  <c r="B46" i="1"/>
  <c r="B47" i="1" s="1"/>
  <c r="B44" i="1"/>
  <c r="N22" i="1"/>
  <c r="N23" i="1" s="1"/>
  <c r="B23" i="1"/>
  <c r="B25" i="1"/>
  <c r="N24" i="1"/>
  <c r="N25" i="1" s="1"/>
  <c r="N46" i="1" l="1"/>
  <c r="N47" i="1" s="1"/>
  <c r="B45" i="1"/>
  <c r="N44" i="1"/>
  <c r="N45" i="1" s="1"/>
</calcChain>
</file>

<file path=xl/sharedStrings.xml><?xml version="1.0" encoding="utf-8"?>
<sst xmlns="http://schemas.openxmlformats.org/spreadsheetml/2006/main" count="61" uniqueCount="59">
  <si>
    <t>Republic of Lebanon</t>
  </si>
  <si>
    <t>Ministry of Finance</t>
  </si>
  <si>
    <t>(in Millions of LL)</t>
  </si>
  <si>
    <t>Jan</t>
  </si>
  <si>
    <t>Feb</t>
  </si>
  <si>
    <t>Mar</t>
  </si>
  <si>
    <t>Apr</t>
  </si>
  <si>
    <t>May</t>
  </si>
  <si>
    <t>Jun</t>
  </si>
  <si>
    <t>Jul</t>
  </si>
  <si>
    <t>Aug</t>
  </si>
  <si>
    <t>Sept</t>
  </si>
  <si>
    <t>Oct</t>
  </si>
  <si>
    <t>Nov</t>
  </si>
  <si>
    <t>Dec</t>
  </si>
  <si>
    <t>Total</t>
  </si>
  <si>
    <t>1. Budget Transactions</t>
  </si>
  <si>
    <t>Budget Total Deficit/Surplus</t>
  </si>
  <si>
    <t xml:space="preserve">          In % of total expenditure</t>
  </si>
  <si>
    <t>Budget Primary Deficit/Surplus</t>
  </si>
  <si>
    <t>2. Treasury Transactions</t>
  </si>
  <si>
    <t>Total Treasury Deficit/Surplus</t>
  </si>
  <si>
    <t>3. Total Cash In</t>
  </si>
  <si>
    <t>4. Total Cash Out</t>
  </si>
  <si>
    <t xml:space="preserve">          In % of Total Expenditures</t>
  </si>
  <si>
    <t>5. Total Cash Deficit    / Surplus</t>
  </si>
  <si>
    <t>Summary of Fiscal Performance</t>
  </si>
  <si>
    <t>6. Total Primary Deficit      / Surplus</t>
  </si>
  <si>
    <t>of which Misc Tax Revenues</t>
  </si>
  <si>
    <t>of which Customs Revenues</t>
  </si>
  <si>
    <t>of which VAT Revenues</t>
  </si>
  <si>
    <t>1.2 Expenditures</t>
  </si>
  <si>
    <t>1.1.1 Tax Revenues</t>
  </si>
  <si>
    <t>1.1.2 Non Tax Revenues</t>
  </si>
  <si>
    <t>1.2.1 General Expenditures</t>
  </si>
  <si>
    <t>In % of total expenditure</t>
  </si>
  <si>
    <t>2.1 Resources</t>
  </si>
  <si>
    <t>2.2 Withdrawals</t>
  </si>
  <si>
    <t>2.1.1 Guarantees</t>
  </si>
  <si>
    <t>2.1.2 Municipalities</t>
  </si>
  <si>
    <t>2.1.3 Deposits</t>
  </si>
  <si>
    <t>2.1.4 Other</t>
  </si>
  <si>
    <t>2.2.1 Guarantees</t>
  </si>
  <si>
    <t>2.2.2 Municipalities</t>
  </si>
  <si>
    <t>2.2.3 Deposits</t>
  </si>
  <si>
    <t>2.2.4 Other</t>
  </si>
  <si>
    <t>of which Bud Expenditures prev years</t>
  </si>
  <si>
    <t>1.2.2 Interest payments</t>
  </si>
  <si>
    <t>of which EDL</t>
  </si>
  <si>
    <t>1.1 Revenues *</t>
  </si>
  <si>
    <t>of which Telecom Revenues **</t>
  </si>
  <si>
    <t>1.2.2.1 Domestic Debt ***</t>
  </si>
  <si>
    <t>* Revenues on Excise Taxes are included within customs revenues for comparative reasons.</t>
  </si>
  <si>
    <t>*** Remark: Note that since April 2014, the Discounted Interest is calculated as at Issuance date instead of Maturity date.</t>
  </si>
  <si>
    <t xml:space="preserve">1.2.2.2 Foreign Debt **** </t>
  </si>
  <si>
    <t>1.2.3 Foreign Debt Principal Repayment*****</t>
  </si>
  <si>
    <t>** Since the Ministry of Telecom didn’t provide the Ministry of Finance with the monthly estimates related to year 2014, MoF calculated the telecom figure for December 2014 as the difference between the total amount transferred to the treasury account by the end of 2014 and the sum of the monthly figures estimated by MoF. Knowing that the total amount of LL 1,000 billion and US$ 650 million transferred during July 2014 includes arrears related to the years 2010-2013, which details were not provided by MoT, MoF estimates the arrears to be around LL 1,286 billion, and therefore the transferred amount related to the telecom surplus for year 2014 to be around  LL 1,747 billion.</t>
  </si>
  <si>
    <t>***** Foreign debt principal repayments: Includes repayment of principal on concessionnal loans earmarked for project financing</t>
  </si>
  <si>
    <r>
      <t xml:space="preserve">**** note: 1): </t>
    </r>
    <r>
      <rPr>
        <b/>
        <u/>
        <sz val="10"/>
        <rFont val="Times New Roman"/>
        <family val="1"/>
      </rPr>
      <t>updated including 2014 adjustement:</t>
    </r>
    <r>
      <rPr>
        <sz val="10"/>
        <rFont val="Times New Roman"/>
        <family val="1"/>
      </rPr>
      <t xml:space="preserve"> </t>
    </r>
    <r>
      <rPr>
        <b/>
        <u/>
        <sz val="10"/>
        <rFont val="Times New Roman"/>
        <family val="1"/>
      </rPr>
      <t>1):Addition</t>
    </r>
    <r>
      <rPr>
        <sz val="10"/>
        <rFont val="Times New Roman"/>
        <family val="1"/>
      </rPr>
      <t xml:space="preserve"> of  the amounts of  LBP 1,605,190,000  (capitalized interest drawn from the loan  and paid directly to the creditor EKF).  2) </t>
    </r>
    <r>
      <rPr>
        <b/>
        <u/>
        <sz val="10"/>
        <rFont val="Times New Roman"/>
        <family val="1"/>
      </rPr>
      <t>Deduction</t>
    </r>
    <r>
      <rPr>
        <sz val="10"/>
        <rFont val="Times New Roman"/>
        <family val="1"/>
      </rPr>
      <t xml:space="preserve"> of the amounts of LBP 33,259,493,672  (accrued interest paid on 27/5/2014 -due to the new procedure applied by the accounting departement since July 2014)</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</si>
</sst>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78"/>
    </font>
    <font>
      <b/>
      <i/>
      <sz val="16"/>
      <name val="Times New Roman"/>
      <charset val="178"/>
    </font>
    <font>
      <b/>
      <sz val="12"/>
      <name val="Times New Roman"/>
      <family val="1"/>
      <charset val="178"/>
    </font>
    <font>
      <sz val="12"/>
      <name val="Times New Roman"/>
      <family val="1"/>
      <charset val="178"/>
    </font>
    <font>
      <b/>
      <i/>
      <sz val="14"/>
      <name val="Times New Roman"/>
      <charset val="178"/>
    </font>
    <font>
      <b/>
      <sz val="14"/>
      <name val="Times New Roman"/>
      <family val="1"/>
      <charset val="178"/>
    </font>
    <font>
      <b/>
      <sz val="12"/>
      <name val="Times New Roman"/>
      <charset val="178"/>
    </font>
    <font>
      <b/>
      <sz val="13"/>
      <name val="Times New Roman"/>
      <family val="1"/>
      <charset val="178"/>
    </font>
    <font>
      <b/>
      <sz val="12"/>
      <name val="Times New Roman"/>
      <family val="1"/>
    </font>
    <font>
      <sz val="10"/>
      <name val="Times New Roman"/>
      <family val="1"/>
    </font>
    <font>
      <sz val="11"/>
      <name val="Times New Roman"/>
      <family val="1"/>
      <charset val="178"/>
    </font>
    <font>
      <sz val="10"/>
      <color rgb="FF333333"/>
      <name val="Times New Roman"/>
      <family val="1"/>
    </font>
    <font>
      <b/>
      <u/>
      <sz val="10"/>
      <name val="Times New Roman"/>
      <family val="1"/>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horizontal="left"/>
    </xf>
    <xf numFmtId="0" fontId="3" fillId="0" borderId="0" xfId="0" applyFont="1"/>
    <xf numFmtId="0" fontId="4" fillId="0" borderId="0" xfId="0" applyFont="1" applyAlignment="1">
      <alignment horizontal="left"/>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5" fillId="0" borderId="3" xfId="0" applyFont="1" applyBorder="1"/>
    <xf numFmtId="0" fontId="3" fillId="0" borderId="1" xfId="0" applyFont="1" applyBorder="1"/>
    <xf numFmtId="0" fontId="2" fillId="0" borderId="4" xfId="0" applyFont="1" applyBorder="1"/>
    <xf numFmtId="3" fontId="2" fillId="0" borderId="1" xfId="0" applyNumberFormat="1" applyFont="1" applyBorder="1"/>
    <xf numFmtId="0" fontId="2" fillId="0" borderId="0" xfId="0" applyFont="1"/>
    <xf numFmtId="3" fontId="3" fillId="0" borderId="1" xfId="0" applyNumberFormat="1" applyFont="1" applyBorder="1"/>
    <xf numFmtId="0" fontId="6" fillId="0" borderId="0" xfId="0" applyFont="1"/>
    <xf numFmtId="0" fontId="3" fillId="0" borderId="4" xfId="0" applyFont="1" applyBorder="1"/>
    <xf numFmtId="10" fontId="2" fillId="0" borderId="1" xfId="0" applyNumberFormat="1" applyFont="1" applyBorder="1"/>
    <xf numFmtId="10" fontId="3" fillId="0" borderId="1" xfId="0" applyNumberFormat="1" applyFont="1" applyBorder="1"/>
    <xf numFmtId="0" fontId="5" fillId="0" borderId="4" xfId="0" applyFont="1" applyBorder="1"/>
    <xf numFmtId="0" fontId="7" fillId="0" borderId="4" xfId="0" applyFont="1" applyBorder="1"/>
    <xf numFmtId="0" fontId="7" fillId="0" borderId="2" xfId="0" applyFont="1" applyBorder="1"/>
    <xf numFmtId="2" fontId="2" fillId="0" borderId="0" xfId="0" applyNumberFormat="1" applyFont="1" applyAlignment="1"/>
    <xf numFmtId="3" fontId="8" fillId="0" borderId="1" xfId="0" applyNumberFormat="1" applyFont="1" applyBorder="1"/>
    <xf numFmtId="1" fontId="2" fillId="0" borderId="0" xfId="0" applyNumberFormat="1" applyFont="1" applyAlignment="1">
      <alignment horizontal="left"/>
    </xf>
    <xf numFmtId="0" fontId="3" fillId="0" borderId="4" xfId="0" applyFont="1" applyBorder="1" applyAlignment="1">
      <alignment horizontal="left" indent="4"/>
    </xf>
    <xf numFmtId="0" fontId="2" fillId="0" borderId="4" xfId="0" applyFont="1" applyBorder="1" applyAlignment="1">
      <alignment horizontal="left" indent="1"/>
    </xf>
    <xf numFmtId="0" fontId="6" fillId="0" borderId="4" xfId="0" applyFont="1" applyBorder="1" applyAlignment="1">
      <alignment horizontal="left" indent="1"/>
    </xf>
    <xf numFmtId="0" fontId="3" fillId="0" borderId="4" xfId="0" applyFont="1" applyBorder="1" applyAlignment="1">
      <alignment horizontal="left" indent="2"/>
    </xf>
    <xf numFmtId="0" fontId="2" fillId="0" borderId="4" xfId="0" applyFont="1" applyBorder="1" applyAlignment="1">
      <alignment horizontal="left" indent="3"/>
    </xf>
    <xf numFmtId="0" fontId="9" fillId="0" borderId="0" xfId="0" applyFont="1"/>
    <xf numFmtId="0" fontId="9" fillId="0" borderId="0" xfId="0" applyFont="1" applyAlignment="1">
      <alignment horizontal="left" readingOrder="1"/>
    </xf>
    <xf numFmtId="0" fontId="10" fillId="0" borderId="4" xfId="0" applyFont="1" applyBorder="1" applyAlignment="1">
      <alignment horizontal="left" indent="2"/>
    </xf>
    <xf numFmtId="2" fontId="2" fillId="0" borderId="5" xfId="0" applyNumberFormat="1" applyFont="1" applyBorder="1" applyAlignment="1">
      <alignment horizontal="center"/>
    </xf>
    <xf numFmtId="0" fontId="11" fillId="0" borderId="0" xfId="0" applyFont="1" applyAlignment="1">
      <alignment horizontal="left" vertical="center" wrapText="1" readingOrder="1"/>
    </xf>
    <xf numFmtId="0" fontId="9" fillId="0" borderId="0" xfId="0" applyFont="1" applyFill="1" applyAlignment="1">
      <alignment horizontal="left" wrapText="1" readingOrder="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tabSelected="1" topLeftCell="A31" zoomScaleNormal="100" workbookViewId="0">
      <selection activeCell="Q53" sqref="Q53"/>
    </sheetView>
  </sheetViews>
  <sheetFormatPr defaultRowHeight="12.75" x14ac:dyDescent="0.2"/>
  <cols>
    <col min="1" max="1" width="43" customWidth="1"/>
    <col min="2" max="12" width="10.42578125" customWidth="1"/>
    <col min="13" max="13" width="10.85546875" bestFit="1" customWidth="1"/>
    <col min="14" max="14" width="11.85546875" customWidth="1"/>
  </cols>
  <sheetData>
    <row r="1" spans="1:14" s="2" customFormat="1" ht="17.25" customHeight="1" x14ac:dyDescent="0.3">
      <c r="A1" s="1" t="s">
        <v>0</v>
      </c>
      <c r="C1" s="22"/>
      <c r="D1" s="22"/>
      <c r="E1" s="22"/>
      <c r="G1" s="22" t="s">
        <v>26</v>
      </c>
      <c r="H1" s="22"/>
      <c r="I1" s="22"/>
      <c r="J1" s="24">
        <v>2014</v>
      </c>
      <c r="K1" s="22"/>
      <c r="L1" s="22"/>
      <c r="M1" s="22"/>
      <c r="N1" s="22"/>
    </row>
    <row r="2" spans="1:14" s="2" customFormat="1" ht="18.75" customHeight="1" x14ac:dyDescent="0.3">
      <c r="A2" s="3" t="s">
        <v>1</v>
      </c>
      <c r="B2" s="33" t="s">
        <v>2</v>
      </c>
      <c r="C2" s="33"/>
      <c r="D2" s="33"/>
      <c r="E2" s="33"/>
      <c r="F2" s="33"/>
      <c r="G2" s="33"/>
      <c r="H2" s="33"/>
      <c r="I2" s="33"/>
      <c r="J2" s="33"/>
      <c r="K2" s="33"/>
      <c r="L2" s="33"/>
      <c r="M2" s="33"/>
      <c r="N2" s="33"/>
    </row>
    <row r="3" spans="1:14" s="6" customFormat="1" ht="24" customHeight="1" x14ac:dyDescent="0.2">
      <c r="A3" s="4"/>
      <c r="B3" s="5" t="s">
        <v>3</v>
      </c>
      <c r="C3" s="5" t="s">
        <v>4</v>
      </c>
      <c r="D3" s="5" t="s">
        <v>5</v>
      </c>
      <c r="E3" s="5" t="s">
        <v>6</v>
      </c>
      <c r="F3" s="5" t="s">
        <v>7</v>
      </c>
      <c r="G3" s="5" t="s">
        <v>8</v>
      </c>
      <c r="H3" s="5" t="s">
        <v>9</v>
      </c>
      <c r="I3" s="5" t="s">
        <v>10</v>
      </c>
      <c r="J3" s="5" t="s">
        <v>11</v>
      </c>
      <c r="K3" s="5" t="s">
        <v>12</v>
      </c>
      <c r="L3" s="5" t="s">
        <v>13</v>
      </c>
      <c r="M3" s="5" t="s">
        <v>14</v>
      </c>
      <c r="N3" s="5" t="s">
        <v>15</v>
      </c>
    </row>
    <row r="4" spans="1:14" s="6" customFormat="1" ht="11.1" customHeight="1" x14ac:dyDescent="0.2">
      <c r="A4" s="7"/>
      <c r="B4" s="8"/>
      <c r="C4" s="8"/>
      <c r="D4" s="8"/>
      <c r="E4" s="8"/>
      <c r="F4" s="8"/>
      <c r="G4" s="8"/>
      <c r="H4" s="8"/>
      <c r="I4" s="8"/>
      <c r="J4" s="8"/>
      <c r="K4" s="8"/>
      <c r="L4" s="8"/>
      <c r="M4" s="8"/>
      <c r="N4" s="8"/>
    </row>
    <row r="5" spans="1:14" s="2" customFormat="1" ht="15.75" customHeight="1" x14ac:dyDescent="0.3">
      <c r="A5" s="9" t="s">
        <v>16</v>
      </c>
      <c r="B5" s="10"/>
      <c r="C5" s="10"/>
      <c r="D5" s="10"/>
      <c r="E5" s="10"/>
      <c r="F5" s="10"/>
      <c r="G5" s="10"/>
      <c r="H5" s="10"/>
      <c r="I5" s="10"/>
      <c r="J5" s="10"/>
      <c r="K5" s="10"/>
      <c r="L5" s="10"/>
      <c r="M5" s="10"/>
      <c r="N5" s="10"/>
    </row>
    <row r="6" spans="1:14" s="13" customFormat="1" ht="15.75" customHeight="1" x14ac:dyDescent="0.25">
      <c r="A6" s="26" t="s">
        <v>49</v>
      </c>
      <c r="B6" s="12">
        <f>B7+B11</f>
        <v>1427735</v>
      </c>
      <c r="C6" s="12">
        <f t="shared" ref="C6:M6" si="0">C7+C11</f>
        <v>866893</v>
      </c>
      <c r="D6" s="12">
        <f t="shared" si="0"/>
        <v>1054494</v>
      </c>
      <c r="E6" s="12">
        <f t="shared" si="0"/>
        <v>1094077</v>
      </c>
      <c r="F6" s="12">
        <f t="shared" si="0"/>
        <v>1511218</v>
      </c>
      <c r="G6" s="12">
        <f t="shared" si="0"/>
        <v>1433664</v>
      </c>
      <c r="H6" s="12">
        <f t="shared" si="0"/>
        <v>1263096</v>
      </c>
      <c r="I6" s="12">
        <f t="shared" si="0"/>
        <v>928466</v>
      </c>
      <c r="J6" s="12">
        <f t="shared" si="0"/>
        <v>940640</v>
      </c>
      <c r="K6" s="12">
        <f t="shared" si="0"/>
        <v>1332001</v>
      </c>
      <c r="L6" s="12">
        <f t="shared" si="0"/>
        <v>818132</v>
      </c>
      <c r="M6" s="12">
        <f t="shared" si="0"/>
        <v>2071637</v>
      </c>
      <c r="N6" s="12">
        <f t="shared" ref="N6:N20" si="1">SUM(B6:M6)</f>
        <v>14742053</v>
      </c>
    </row>
    <row r="7" spans="1:14" s="2" customFormat="1" ht="15.75" customHeight="1" x14ac:dyDescent="0.25">
      <c r="A7" s="28" t="s">
        <v>32</v>
      </c>
      <c r="B7" s="14">
        <f>SUM(B8:B10)</f>
        <v>1117589</v>
      </c>
      <c r="C7" s="14">
        <f t="shared" ref="C7:M7" si="2">SUM(C8:C10)</f>
        <v>579857</v>
      </c>
      <c r="D7" s="14">
        <f t="shared" si="2"/>
        <v>798293</v>
      </c>
      <c r="E7" s="14">
        <f t="shared" si="2"/>
        <v>885472</v>
      </c>
      <c r="F7" s="14">
        <f t="shared" si="2"/>
        <v>1152892</v>
      </c>
      <c r="G7" s="14">
        <f t="shared" si="2"/>
        <v>1201488</v>
      </c>
      <c r="H7" s="14">
        <f t="shared" si="2"/>
        <v>992224</v>
      </c>
      <c r="I7" s="14">
        <f t="shared" si="2"/>
        <v>683016</v>
      </c>
      <c r="J7" s="14">
        <f t="shared" si="2"/>
        <v>670881</v>
      </c>
      <c r="K7" s="14">
        <f t="shared" si="2"/>
        <v>1070094</v>
      </c>
      <c r="L7" s="14">
        <f t="shared" si="2"/>
        <v>570054</v>
      </c>
      <c r="M7" s="14">
        <f t="shared" si="2"/>
        <v>666171</v>
      </c>
      <c r="N7" s="14">
        <f t="shared" si="1"/>
        <v>10388031</v>
      </c>
    </row>
    <row r="8" spans="1:14" s="2" customFormat="1" ht="15.75" hidden="1" customHeight="1" x14ac:dyDescent="0.25">
      <c r="A8" s="25" t="s">
        <v>28</v>
      </c>
      <c r="B8" s="14">
        <v>462748</v>
      </c>
      <c r="C8" s="14">
        <v>273810</v>
      </c>
      <c r="D8" s="14">
        <v>458611</v>
      </c>
      <c r="E8" s="14">
        <v>485076</v>
      </c>
      <c r="F8" s="14">
        <v>591946</v>
      </c>
      <c r="G8" s="14">
        <v>862225</v>
      </c>
      <c r="H8" s="14">
        <v>374243</v>
      </c>
      <c r="I8" s="14">
        <v>277026</v>
      </c>
      <c r="J8" s="14">
        <v>281934</v>
      </c>
      <c r="K8" s="14">
        <v>411118</v>
      </c>
      <c r="L8" s="14">
        <v>247328</v>
      </c>
      <c r="M8" s="14">
        <v>317908</v>
      </c>
      <c r="N8" s="14">
        <f t="shared" si="1"/>
        <v>5043973</v>
      </c>
    </row>
    <row r="9" spans="1:14" s="2" customFormat="1" ht="15.75" customHeight="1" x14ac:dyDescent="0.25">
      <c r="A9" s="25" t="s">
        <v>29</v>
      </c>
      <c r="B9" s="14">
        <v>171174</v>
      </c>
      <c r="C9" s="14">
        <v>139090</v>
      </c>
      <c r="D9" s="14">
        <v>143557</v>
      </c>
      <c r="E9" s="14">
        <v>164709</v>
      </c>
      <c r="F9" s="14">
        <v>182451</v>
      </c>
      <c r="G9" s="14">
        <v>160896</v>
      </c>
      <c r="H9" s="14">
        <v>169083</v>
      </c>
      <c r="I9" s="14">
        <v>196313</v>
      </c>
      <c r="J9" s="14">
        <v>183769</v>
      </c>
      <c r="K9" s="14">
        <v>195753</v>
      </c>
      <c r="L9" s="14">
        <v>162685</v>
      </c>
      <c r="M9" s="14">
        <v>172523</v>
      </c>
      <c r="N9" s="14">
        <f t="shared" si="1"/>
        <v>2042003</v>
      </c>
    </row>
    <row r="10" spans="1:14" s="2" customFormat="1" ht="15.75" customHeight="1" x14ac:dyDescent="0.25">
      <c r="A10" s="25" t="s">
        <v>30</v>
      </c>
      <c r="B10" s="14">
        <v>483667</v>
      </c>
      <c r="C10" s="14">
        <v>166957</v>
      </c>
      <c r="D10" s="14">
        <v>196125</v>
      </c>
      <c r="E10" s="14">
        <v>235687</v>
      </c>
      <c r="F10" s="14">
        <v>378495</v>
      </c>
      <c r="G10" s="14">
        <v>178367</v>
      </c>
      <c r="H10" s="14">
        <v>448898</v>
      </c>
      <c r="I10" s="14">
        <v>209677</v>
      </c>
      <c r="J10" s="14">
        <v>205178</v>
      </c>
      <c r="K10" s="14">
        <v>463223</v>
      </c>
      <c r="L10" s="14">
        <v>160041</v>
      </c>
      <c r="M10" s="14">
        <v>175740</v>
      </c>
      <c r="N10" s="14">
        <f t="shared" si="1"/>
        <v>3302055</v>
      </c>
    </row>
    <row r="11" spans="1:14" s="2" customFormat="1" ht="15.75" customHeight="1" x14ac:dyDescent="0.25">
      <c r="A11" s="28" t="s">
        <v>33</v>
      </c>
      <c r="B11" s="14">
        <v>310146</v>
      </c>
      <c r="C11" s="14">
        <v>287036</v>
      </c>
      <c r="D11" s="14">
        <v>256201</v>
      </c>
      <c r="E11" s="14">
        <v>208605</v>
      </c>
      <c r="F11" s="14">
        <v>358326</v>
      </c>
      <c r="G11" s="14">
        <v>232176</v>
      </c>
      <c r="H11" s="14">
        <v>270872</v>
      </c>
      <c r="I11" s="14">
        <v>245450</v>
      </c>
      <c r="J11" s="14">
        <v>269759</v>
      </c>
      <c r="K11" s="14">
        <v>261907</v>
      </c>
      <c r="L11" s="14">
        <v>248078</v>
      </c>
      <c r="M11" s="14">
        <v>1405466</v>
      </c>
      <c r="N11" s="14">
        <f t="shared" si="1"/>
        <v>4354022</v>
      </c>
    </row>
    <row r="12" spans="1:14" s="2" customFormat="1" ht="15.75" customHeight="1" x14ac:dyDescent="0.25">
      <c r="A12" s="25" t="s">
        <v>50</v>
      </c>
      <c r="B12" s="14">
        <v>157000</v>
      </c>
      <c r="C12" s="14">
        <v>156000</v>
      </c>
      <c r="D12" s="14">
        <v>172335</v>
      </c>
      <c r="E12" s="14">
        <v>129744</v>
      </c>
      <c r="F12" s="14">
        <v>173937</v>
      </c>
      <c r="G12" s="14">
        <v>151837</v>
      </c>
      <c r="H12" s="14">
        <v>177745</v>
      </c>
      <c r="I12" s="14">
        <v>149695</v>
      </c>
      <c r="J12" s="14">
        <v>166429</v>
      </c>
      <c r="K12" s="14">
        <v>177865</v>
      </c>
      <c r="L12" s="14">
        <v>159697</v>
      </c>
      <c r="M12" s="14">
        <v>1261341</v>
      </c>
      <c r="N12" s="14">
        <f t="shared" si="1"/>
        <v>3033625</v>
      </c>
    </row>
    <row r="13" spans="1:14" s="15" customFormat="1" ht="15.75" customHeight="1" x14ac:dyDescent="0.25">
      <c r="A13" s="27" t="s">
        <v>31</v>
      </c>
      <c r="B13" s="12">
        <f>B14+B17+B20</f>
        <v>1625865</v>
      </c>
      <c r="C13" s="12">
        <f t="shared" ref="C13:L13" si="3">C14+C17+C20</f>
        <v>976872</v>
      </c>
      <c r="D13" s="12">
        <f t="shared" si="3"/>
        <v>1783087</v>
      </c>
      <c r="E13" s="12">
        <f t="shared" si="3"/>
        <v>1552740</v>
      </c>
      <c r="F13" s="12">
        <f t="shared" si="3"/>
        <v>1179767</v>
      </c>
      <c r="G13" s="12">
        <f t="shared" si="3"/>
        <v>1526899</v>
      </c>
      <c r="H13" s="12">
        <f t="shared" si="3"/>
        <v>1597713</v>
      </c>
      <c r="I13" s="12">
        <f t="shared" si="3"/>
        <v>1236687</v>
      </c>
      <c r="J13" s="12">
        <f t="shared" si="3"/>
        <v>1728218</v>
      </c>
      <c r="K13" s="12">
        <f t="shared" si="3"/>
        <v>1613082</v>
      </c>
      <c r="L13" s="12">
        <f t="shared" si="3"/>
        <v>1585714</v>
      </c>
      <c r="M13" s="12">
        <f>M14+M17+M20</f>
        <v>2083048</v>
      </c>
      <c r="N13" s="12">
        <f>SUM(B13:M13)</f>
        <v>18489692</v>
      </c>
    </row>
    <row r="14" spans="1:14" s="2" customFormat="1" ht="15.75" customHeight="1" x14ac:dyDescent="0.25">
      <c r="A14" s="28" t="s">
        <v>34</v>
      </c>
      <c r="B14" s="14">
        <v>1231318</v>
      </c>
      <c r="C14" s="14">
        <v>751821</v>
      </c>
      <c r="D14" s="14">
        <v>1078790</v>
      </c>
      <c r="E14" s="14">
        <v>843868</v>
      </c>
      <c r="F14" s="14">
        <v>445916</v>
      </c>
      <c r="G14" s="14">
        <v>1042562</v>
      </c>
      <c r="H14" s="14">
        <v>1182428</v>
      </c>
      <c r="I14" s="14">
        <v>970121</v>
      </c>
      <c r="J14" s="14">
        <v>1005265</v>
      </c>
      <c r="K14" s="14">
        <v>896626</v>
      </c>
      <c r="L14" s="14">
        <v>853960</v>
      </c>
      <c r="M14" s="14">
        <v>1584437</v>
      </c>
      <c r="N14" s="14">
        <f t="shared" si="1"/>
        <v>11887112</v>
      </c>
    </row>
    <row r="15" spans="1:14" s="2" customFormat="1" ht="15.75" customHeight="1" x14ac:dyDescent="0.25">
      <c r="A15" s="25" t="s">
        <v>48</v>
      </c>
      <c r="B15" s="14">
        <v>262937</v>
      </c>
      <c r="C15" s="14">
        <v>107427</v>
      </c>
      <c r="D15" s="14">
        <v>420838</v>
      </c>
      <c r="E15" s="14">
        <v>194469</v>
      </c>
      <c r="F15" s="14">
        <v>81343</v>
      </c>
      <c r="G15" s="14">
        <v>498015</v>
      </c>
      <c r="H15" s="14">
        <v>211757</v>
      </c>
      <c r="I15" s="14">
        <v>351924</v>
      </c>
      <c r="J15" s="14">
        <v>119668</v>
      </c>
      <c r="K15" s="14">
        <v>207357</v>
      </c>
      <c r="L15" s="14">
        <v>271638</v>
      </c>
      <c r="M15" s="14">
        <v>429661</v>
      </c>
      <c r="N15" s="14">
        <f t="shared" si="1"/>
        <v>3157034</v>
      </c>
    </row>
    <row r="16" spans="1:14" s="2" customFormat="1" ht="15.75" customHeight="1" x14ac:dyDescent="0.25">
      <c r="A16" s="25" t="s">
        <v>46</v>
      </c>
      <c r="B16" s="14">
        <v>443650</v>
      </c>
      <c r="C16" s="14">
        <v>178181</v>
      </c>
      <c r="D16" s="14">
        <v>131864</v>
      </c>
      <c r="E16" s="14">
        <v>36785</v>
      </c>
      <c r="F16" s="14">
        <v>42217</v>
      </c>
      <c r="G16" s="14">
        <v>7584</v>
      </c>
      <c r="H16" s="14">
        <v>6444</v>
      </c>
      <c r="I16" s="14">
        <v>5114</v>
      </c>
      <c r="J16" s="14">
        <v>6854</v>
      </c>
      <c r="K16" s="14">
        <v>2895</v>
      </c>
      <c r="L16" s="14">
        <v>606</v>
      </c>
      <c r="M16" s="14">
        <v>376060</v>
      </c>
      <c r="N16" s="14">
        <f t="shared" si="1"/>
        <v>1238254</v>
      </c>
    </row>
    <row r="17" spans="1:14" s="2" customFormat="1" ht="15.75" customHeight="1" x14ac:dyDescent="0.25">
      <c r="A17" s="28" t="s">
        <v>47</v>
      </c>
      <c r="B17" s="14">
        <f>SUM(B18:B19)</f>
        <v>375136</v>
      </c>
      <c r="C17" s="14">
        <f t="shared" ref="C17:M17" si="4">SUM(C18:C19)</f>
        <v>209013</v>
      </c>
      <c r="D17" s="14">
        <f t="shared" si="4"/>
        <v>688314</v>
      </c>
      <c r="E17" s="14">
        <f t="shared" si="4"/>
        <v>686121</v>
      </c>
      <c r="F17" s="14">
        <f t="shared" si="4"/>
        <v>703976</v>
      </c>
      <c r="G17" s="14">
        <f t="shared" si="4"/>
        <v>466758</v>
      </c>
      <c r="H17" s="14">
        <f t="shared" si="4"/>
        <v>383164</v>
      </c>
      <c r="I17" s="14">
        <f t="shared" si="4"/>
        <v>237811</v>
      </c>
      <c r="J17" s="14">
        <f t="shared" si="4"/>
        <v>705708</v>
      </c>
      <c r="K17" s="14">
        <f t="shared" si="4"/>
        <v>686634</v>
      </c>
      <c r="L17" s="14">
        <f t="shared" si="4"/>
        <v>702115</v>
      </c>
      <c r="M17" s="14">
        <f t="shared" si="4"/>
        <v>469507</v>
      </c>
      <c r="N17" s="14">
        <f t="shared" si="1"/>
        <v>6314257</v>
      </c>
    </row>
    <row r="18" spans="1:14" s="2" customFormat="1" ht="15.75" customHeight="1" x14ac:dyDescent="0.25">
      <c r="A18" s="25" t="s">
        <v>51</v>
      </c>
      <c r="B18" s="14">
        <v>251283</v>
      </c>
      <c r="C18" s="14">
        <v>167920</v>
      </c>
      <c r="D18" s="14">
        <v>510433</v>
      </c>
      <c r="E18" s="14">
        <v>360752</v>
      </c>
      <c r="F18" s="14">
        <v>317127</v>
      </c>
      <c r="G18" s="14">
        <v>302455</v>
      </c>
      <c r="H18" s="14">
        <v>260453</v>
      </c>
      <c r="I18" s="14">
        <v>192537</v>
      </c>
      <c r="J18" s="14">
        <v>529587</v>
      </c>
      <c r="K18" s="14">
        <v>424105</v>
      </c>
      <c r="L18" s="14">
        <v>271813</v>
      </c>
      <c r="M18" s="14">
        <v>345648</v>
      </c>
      <c r="N18" s="14">
        <f t="shared" si="1"/>
        <v>3934113</v>
      </c>
    </row>
    <row r="19" spans="1:14" s="2" customFormat="1" ht="15.75" customHeight="1" x14ac:dyDescent="0.25">
      <c r="A19" s="25" t="s">
        <v>54</v>
      </c>
      <c r="B19" s="14">
        <v>123853</v>
      </c>
      <c r="C19" s="14">
        <v>41093</v>
      </c>
      <c r="D19" s="14">
        <v>177881</v>
      </c>
      <c r="E19" s="14">
        <v>325369</v>
      </c>
      <c r="F19" s="14">
        <v>386849</v>
      </c>
      <c r="G19" s="14">
        <v>164303</v>
      </c>
      <c r="H19" s="14">
        <v>122711</v>
      </c>
      <c r="I19" s="14">
        <v>45274</v>
      </c>
      <c r="J19" s="14">
        <v>176121</v>
      </c>
      <c r="K19" s="14">
        <v>262529</v>
      </c>
      <c r="L19" s="14">
        <v>430302</v>
      </c>
      <c r="M19" s="14">
        <v>123859</v>
      </c>
      <c r="N19" s="14">
        <f t="shared" si="1"/>
        <v>2380144</v>
      </c>
    </row>
    <row r="20" spans="1:14" s="2" customFormat="1" ht="15.75" customHeight="1" x14ac:dyDescent="0.25">
      <c r="A20" s="32" t="s">
        <v>55</v>
      </c>
      <c r="B20" s="14">
        <v>19411</v>
      </c>
      <c r="C20" s="14">
        <v>16038</v>
      </c>
      <c r="D20" s="14">
        <v>15983</v>
      </c>
      <c r="E20" s="14">
        <v>22751</v>
      </c>
      <c r="F20" s="14">
        <v>29875</v>
      </c>
      <c r="G20" s="14">
        <v>17579</v>
      </c>
      <c r="H20" s="14">
        <v>32121</v>
      </c>
      <c r="I20" s="14">
        <v>28755</v>
      </c>
      <c r="J20" s="14">
        <v>17245</v>
      </c>
      <c r="K20" s="14">
        <v>29822</v>
      </c>
      <c r="L20" s="14">
        <v>29639</v>
      </c>
      <c r="M20" s="14">
        <v>29104</v>
      </c>
      <c r="N20" s="14">
        <f t="shared" si="1"/>
        <v>288323</v>
      </c>
    </row>
    <row r="21" spans="1:14" s="2" customFormat="1" ht="11.1" customHeight="1" x14ac:dyDescent="0.25">
      <c r="A21" s="16"/>
      <c r="B21" s="14"/>
      <c r="C21" s="14"/>
      <c r="D21" s="14"/>
      <c r="E21" s="14"/>
      <c r="F21" s="14"/>
      <c r="G21" s="14"/>
      <c r="H21" s="14"/>
      <c r="I21" s="14"/>
      <c r="J21" s="12"/>
      <c r="K21" s="12"/>
      <c r="L21" s="12"/>
      <c r="M21" s="12"/>
      <c r="N21" s="12"/>
    </row>
    <row r="22" spans="1:14" s="13" customFormat="1" ht="15.75" customHeight="1" x14ac:dyDescent="0.25">
      <c r="A22" s="11" t="s">
        <v>17</v>
      </c>
      <c r="B22" s="12">
        <f>B6-B13</f>
        <v>-198130</v>
      </c>
      <c r="C22" s="12">
        <f t="shared" ref="C22:J22" si="5">C6-C13</f>
        <v>-109979</v>
      </c>
      <c r="D22" s="12">
        <f t="shared" si="5"/>
        <v>-728593</v>
      </c>
      <c r="E22" s="12">
        <f t="shared" si="5"/>
        <v>-458663</v>
      </c>
      <c r="F22" s="12">
        <f t="shared" si="5"/>
        <v>331451</v>
      </c>
      <c r="G22" s="12">
        <f t="shared" si="5"/>
        <v>-93235</v>
      </c>
      <c r="H22" s="12">
        <f t="shared" si="5"/>
        <v>-334617</v>
      </c>
      <c r="I22" s="12">
        <f t="shared" si="5"/>
        <v>-308221</v>
      </c>
      <c r="J22" s="12">
        <f t="shared" si="5"/>
        <v>-787578</v>
      </c>
      <c r="K22" s="12">
        <f>K6-K13</f>
        <v>-281081</v>
      </c>
      <c r="L22" s="12">
        <f>L6-L13</f>
        <v>-767582</v>
      </c>
      <c r="M22" s="12">
        <f>M6-M13</f>
        <v>-11411</v>
      </c>
      <c r="N22" s="12">
        <f>SUM(B22:M22)</f>
        <v>-3747639</v>
      </c>
    </row>
    <row r="23" spans="1:14" s="13" customFormat="1" ht="15.75" customHeight="1" x14ac:dyDescent="0.25">
      <c r="A23" s="29" t="s">
        <v>35</v>
      </c>
      <c r="B23" s="17">
        <f>B22/B13</f>
        <v>-0.12186128614614375</v>
      </c>
      <c r="C23" s="17">
        <f t="shared" ref="C23:J23" si="6">C22/C13</f>
        <v>-0.11258281535349565</v>
      </c>
      <c r="D23" s="17">
        <f t="shared" si="6"/>
        <v>-0.40861326452382862</v>
      </c>
      <c r="E23" s="17">
        <f t="shared" si="6"/>
        <v>-0.29538944060177491</v>
      </c>
      <c r="F23" s="17">
        <f t="shared" si="6"/>
        <v>0.28094615292680675</v>
      </c>
      <c r="G23" s="17">
        <f t="shared" si="6"/>
        <v>-6.1061668126051558E-2</v>
      </c>
      <c r="H23" s="17">
        <f t="shared" si="6"/>
        <v>-0.2094349861333043</v>
      </c>
      <c r="I23" s="17">
        <f t="shared" si="6"/>
        <v>-0.24923121210136437</v>
      </c>
      <c r="J23" s="17">
        <f t="shared" si="6"/>
        <v>-0.45571681350385196</v>
      </c>
      <c r="K23" s="17">
        <f>K22/K13</f>
        <v>-0.17425090602957569</v>
      </c>
      <c r="L23" s="17">
        <f>L22/L13</f>
        <v>-0.48406080793888434</v>
      </c>
      <c r="M23" s="17">
        <f>M22/M13</f>
        <v>-5.4780302710259196E-3</v>
      </c>
      <c r="N23" s="17">
        <f>N22/N13</f>
        <v>-0.2026880166527382</v>
      </c>
    </row>
    <row r="24" spans="1:14" s="13" customFormat="1" ht="15.75" customHeight="1" x14ac:dyDescent="0.25">
      <c r="A24" s="11" t="s">
        <v>19</v>
      </c>
      <c r="B24" s="12">
        <f>B6-B14</f>
        <v>196417</v>
      </c>
      <c r="C24" s="12">
        <f t="shared" ref="C24:J24" si="7">C6-C14</f>
        <v>115072</v>
      </c>
      <c r="D24" s="12">
        <f t="shared" si="7"/>
        <v>-24296</v>
      </c>
      <c r="E24" s="12">
        <f t="shared" si="7"/>
        <v>250209</v>
      </c>
      <c r="F24" s="12">
        <f t="shared" si="7"/>
        <v>1065302</v>
      </c>
      <c r="G24" s="12">
        <f t="shared" si="7"/>
        <v>391102</v>
      </c>
      <c r="H24" s="12">
        <f t="shared" si="7"/>
        <v>80668</v>
      </c>
      <c r="I24" s="12">
        <f t="shared" si="7"/>
        <v>-41655</v>
      </c>
      <c r="J24" s="12">
        <f t="shared" si="7"/>
        <v>-64625</v>
      </c>
      <c r="K24" s="12">
        <f>K6-K14</f>
        <v>435375</v>
      </c>
      <c r="L24" s="12">
        <f>L6-L14</f>
        <v>-35828</v>
      </c>
      <c r="M24" s="12">
        <f>M6-M14</f>
        <v>487200</v>
      </c>
      <c r="N24" s="12">
        <f>SUM(B24:M24)</f>
        <v>2854941</v>
      </c>
    </row>
    <row r="25" spans="1:14" s="13" customFormat="1" ht="15.75" customHeight="1" x14ac:dyDescent="0.25">
      <c r="A25" s="29" t="s">
        <v>35</v>
      </c>
      <c r="B25" s="17">
        <f>B24/B13</f>
        <v>0.12080769313565394</v>
      </c>
      <c r="C25" s="17">
        <f t="shared" ref="C25:J25" si="8">C24/C13</f>
        <v>0.1177963950241178</v>
      </c>
      <c r="D25" s="17">
        <f t="shared" si="8"/>
        <v>-1.3625807377878926E-2</v>
      </c>
      <c r="E25" s="17">
        <f t="shared" si="8"/>
        <v>0.16114030681247343</v>
      </c>
      <c r="F25" s="17">
        <f t="shared" si="8"/>
        <v>0.902976604702454</v>
      </c>
      <c r="G25" s="17">
        <f t="shared" si="8"/>
        <v>0.25614136887901556</v>
      </c>
      <c r="H25" s="17">
        <f t="shared" si="8"/>
        <v>5.0489668670155405E-2</v>
      </c>
      <c r="I25" s="17">
        <f t="shared" si="8"/>
        <v>-3.3682734596547068E-2</v>
      </c>
      <c r="J25" s="17">
        <f t="shared" si="8"/>
        <v>-3.7394009320583399E-2</v>
      </c>
      <c r="K25" s="17">
        <f>K24/K13</f>
        <v>0.26990258399758971</v>
      </c>
      <c r="L25" s="17">
        <f>L24/L13</f>
        <v>-2.2594238305268164E-2</v>
      </c>
      <c r="M25" s="17">
        <f>M24/M13</f>
        <v>0.23388803330504146</v>
      </c>
      <c r="N25" s="17">
        <f>N24/N13</f>
        <v>0.15440716914051353</v>
      </c>
    </row>
    <row r="26" spans="1:14" s="2" customFormat="1" ht="11.1" customHeight="1" x14ac:dyDescent="0.25">
      <c r="A26" s="16"/>
      <c r="B26" s="18"/>
      <c r="C26" s="18"/>
      <c r="D26" s="18"/>
      <c r="E26" s="18"/>
      <c r="F26" s="18"/>
      <c r="G26" s="18"/>
      <c r="H26" s="18"/>
      <c r="I26" s="18"/>
      <c r="J26" s="12"/>
      <c r="K26" s="12"/>
      <c r="L26" s="12"/>
      <c r="M26" s="12"/>
      <c r="N26" s="12"/>
    </row>
    <row r="27" spans="1:14" s="2" customFormat="1" ht="15.75" customHeight="1" x14ac:dyDescent="0.3">
      <c r="A27" s="19" t="s">
        <v>20</v>
      </c>
      <c r="B27" s="12"/>
      <c r="C27" s="12"/>
      <c r="D27" s="12"/>
      <c r="E27" s="12"/>
      <c r="F27" s="12"/>
      <c r="G27" s="12"/>
      <c r="H27" s="12"/>
      <c r="I27" s="12"/>
      <c r="J27" s="12"/>
      <c r="K27" s="12"/>
      <c r="L27" s="12"/>
      <c r="M27" s="12"/>
      <c r="N27" s="12"/>
    </row>
    <row r="28" spans="1:14" s="15" customFormat="1" ht="15.75" customHeight="1" x14ac:dyDescent="0.25">
      <c r="A28" s="27" t="s">
        <v>36</v>
      </c>
      <c r="B28" s="12">
        <f>SUM(B29:B32)</f>
        <v>185790</v>
      </c>
      <c r="C28" s="12">
        <f t="shared" ref="C28:M28" si="9">SUM(C29:C32)</f>
        <v>61807</v>
      </c>
      <c r="D28" s="12">
        <f t="shared" si="9"/>
        <v>59921</v>
      </c>
      <c r="E28" s="12">
        <f t="shared" si="9"/>
        <v>93257</v>
      </c>
      <c r="F28" s="12">
        <f t="shared" si="9"/>
        <v>59986</v>
      </c>
      <c r="G28" s="12">
        <f t="shared" si="9"/>
        <v>47885</v>
      </c>
      <c r="H28" s="12">
        <f t="shared" si="9"/>
        <v>771919</v>
      </c>
      <c r="I28" s="12">
        <f t="shared" si="9"/>
        <v>56507</v>
      </c>
      <c r="J28" s="12">
        <f t="shared" si="9"/>
        <v>66769</v>
      </c>
      <c r="K28" s="12">
        <f t="shared" si="9"/>
        <v>54870</v>
      </c>
      <c r="L28" s="12">
        <f t="shared" si="9"/>
        <v>50125</v>
      </c>
      <c r="M28" s="12">
        <f t="shared" si="9"/>
        <v>148986</v>
      </c>
      <c r="N28" s="12">
        <f t="shared" ref="N28:N35" si="10">SUM(B28:M28)</f>
        <v>1657822</v>
      </c>
    </row>
    <row r="29" spans="1:14" s="2" customFormat="1" ht="15.75" customHeight="1" x14ac:dyDescent="0.25">
      <c r="A29" s="28" t="s">
        <v>38</v>
      </c>
      <c r="B29" s="14">
        <v>26718</v>
      </c>
      <c r="C29" s="14">
        <v>15605</v>
      </c>
      <c r="D29" s="14">
        <v>20764</v>
      </c>
      <c r="E29" s="14">
        <v>15977</v>
      </c>
      <c r="F29" s="14">
        <v>19388</v>
      </c>
      <c r="G29" s="14">
        <v>15576</v>
      </c>
      <c r="H29" s="14">
        <v>18835</v>
      </c>
      <c r="I29" s="14">
        <v>26299</v>
      </c>
      <c r="J29" s="14">
        <v>21301</v>
      </c>
      <c r="K29" s="14">
        <v>15017</v>
      </c>
      <c r="L29" s="14">
        <v>16483</v>
      </c>
      <c r="M29" s="14">
        <v>16121</v>
      </c>
      <c r="N29" s="14">
        <f t="shared" si="10"/>
        <v>228084</v>
      </c>
    </row>
    <row r="30" spans="1:14" s="2" customFormat="1" ht="15.75" customHeight="1" x14ac:dyDescent="0.25">
      <c r="A30" s="28" t="s">
        <v>39</v>
      </c>
      <c r="B30" s="14">
        <v>55210</v>
      </c>
      <c r="C30" s="14">
        <v>14870</v>
      </c>
      <c r="D30" s="14">
        <v>15151</v>
      </c>
      <c r="E30" s="14">
        <v>16090</v>
      </c>
      <c r="F30" s="14">
        <v>16880</v>
      </c>
      <c r="G30" s="14">
        <v>16267</v>
      </c>
      <c r="H30" s="14">
        <v>738109</v>
      </c>
      <c r="I30" s="14">
        <v>17551</v>
      </c>
      <c r="J30" s="14">
        <v>17708</v>
      </c>
      <c r="K30" s="14">
        <v>16299</v>
      </c>
      <c r="L30" s="14">
        <v>13876</v>
      </c>
      <c r="M30" s="14">
        <v>84498</v>
      </c>
      <c r="N30" s="14">
        <f t="shared" si="10"/>
        <v>1022509</v>
      </c>
    </row>
    <row r="31" spans="1:14" s="2" customFormat="1" ht="15.75" customHeight="1" x14ac:dyDescent="0.25">
      <c r="A31" s="28" t="s">
        <v>40</v>
      </c>
      <c r="B31" s="14">
        <v>6578</v>
      </c>
      <c r="C31" s="14">
        <v>5195</v>
      </c>
      <c r="D31" s="14">
        <v>6412</v>
      </c>
      <c r="E31" s="14">
        <v>6863</v>
      </c>
      <c r="F31" s="14">
        <v>5894</v>
      </c>
      <c r="G31" s="14">
        <v>5979</v>
      </c>
      <c r="H31" s="14">
        <v>8333</v>
      </c>
      <c r="I31" s="14">
        <v>7358</v>
      </c>
      <c r="J31" s="14">
        <v>10204</v>
      </c>
      <c r="K31" s="14">
        <v>10718</v>
      </c>
      <c r="L31" s="14">
        <v>12213</v>
      </c>
      <c r="M31" s="14">
        <v>6220</v>
      </c>
      <c r="N31" s="14">
        <f t="shared" si="10"/>
        <v>91967</v>
      </c>
    </row>
    <row r="32" spans="1:14" s="2" customFormat="1" ht="15.75" customHeight="1" x14ac:dyDescent="0.25">
      <c r="A32" s="28" t="s">
        <v>41</v>
      </c>
      <c r="B32" s="14">
        <v>97284</v>
      </c>
      <c r="C32" s="14">
        <v>26137</v>
      </c>
      <c r="D32" s="14">
        <v>17594</v>
      </c>
      <c r="E32" s="14">
        <v>54327</v>
      </c>
      <c r="F32" s="14">
        <v>17824</v>
      </c>
      <c r="G32" s="14">
        <v>10063</v>
      </c>
      <c r="H32" s="14">
        <v>6642</v>
      </c>
      <c r="I32" s="14">
        <v>5299</v>
      </c>
      <c r="J32" s="14">
        <v>17556</v>
      </c>
      <c r="K32" s="14">
        <v>12836</v>
      </c>
      <c r="L32" s="14">
        <v>7553</v>
      </c>
      <c r="M32" s="14">
        <v>42147</v>
      </c>
      <c r="N32" s="14">
        <f t="shared" si="10"/>
        <v>315262</v>
      </c>
    </row>
    <row r="33" spans="1:14" s="15" customFormat="1" ht="15.75" customHeight="1" x14ac:dyDescent="0.25">
      <c r="A33" s="27" t="s">
        <v>37</v>
      </c>
      <c r="B33" s="12">
        <f t="shared" ref="B33:M33" si="11">SUM(B34:B37)</f>
        <v>167570</v>
      </c>
      <c r="C33" s="12">
        <f t="shared" si="11"/>
        <v>140831</v>
      </c>
      <c r="D33" s="12">
        <f t="shared" si="11"/>
        <v>228727</v>
      </c>
      <c r="E33" s="12">
        <f t="shared" si="11"/>
        <v>206246</v>
      </c>
      <c r="F33" s="12">
        <f t="shared" si="11"/>
        <v>648173</v>
      </c>
      <c r="G33" s="12">
        <f t="shared" si="11"/>
        <v>237089</v>
      </c>
      <c r="H33" s="12">
        <f t="shared" si="11"/>
        <v>78407</v>
      </c>
      <c r="I33" s="12">
        <f t="shared" si="11"/>
        <v>228805</v>
      </c>
      <c r="J33" s="12">
        <f t="shared" si="11"/>
        <v>129733</v>
      </c>
      <c r="K33" s="12">
        <f t="shared" si="11"/>
        <v>99837</v>
      </c>
      <c r="L33" s="12">
        <f t="shared" si="11"/>
        <v>165866</v>
      </c>
      <c r="M33" s="12">
        <f t="shared" si="11"/>
        <v>211166</v>
      </c>
      <c r="N33" s="12">
        <f>SUM(B33:M33)</f>
        <v>2542450</v>
      </c>
    </row>
    <row r="34" spans="1:14" s="2" customFormat="1" ht="15.75" customHeight="1" x14ac:dyDescent="0.25">
      <c r="A34" s="28" t="s">
        <v>42</v>
      </c>
      <c r="B34" s="14">
        <v>2999</v>
      </c>
      <c r="C34" s="14">
        <v>3235</v>
      </c>
      <c r="D34" s="14">
        <v>4915</v>
      </c>
      <c r="E34" s="14">
        <v>23300</v>
      </c>
      <c r="F34" s="14">
        <v>6212</v>
      </c>
      <c r="G34" s="14">
        <v>4226</v>
      </c>
      <c r="H34" s="14">
        <v>13191</v>
      </c>
      <c r="I34" s="14">
        <v>12344</v>
      </c>
      <c r="J34" s="14">
        <v>17299</v>
      </c>
      <c r="K34" s="14">
        <v>32244</v>
      </c>
      <c r="L34" s="14">
        <v>8961</v>
      </c>
      <c r="M34" s="14">
        <v>19107</v>
      </c>
      <c r="N34" s="14">
        <f>SUM(B34:M34)</f>
        <v>148033</v>
      </c>
    </row>
    <row r="35" spans="1:14" s="2" customFormat="1" ht="15.75" customHeight="1" x14ac:dyDescent="0.25">
      <c r="A35" s="28" t="s">
        <v>43</v>
      </c>
      <c r="B35" s="14">
        <v>53050</v>
      </c>
      <c r="C35" s="14">
        <v>15416</v>
      </c>
      <c r="D35" s="14">
        <v>145183</v>
      </c>
      <c r="E35" s="14">
        <v>64251</v>
      </c>
      <c r="F35" s="14">
        <v>134210</v>
      </c>
      <c r="G35" s="14">
        <v>150033</v>
      </c>
      <c r="H35" s="14">
        <v>6847</v>
      </c>
      <c r="I35" s="14">
        <v>67396</v>
      </c>
      <c r="J35" s="14">
        <v>23674</v>
      </c>
      <c r="K35" s="14">
        <v>1414</v>
      </c>
      <c r="L35" s="14">
        <v>37839</v>
      </c>
      <c r="M35" s="14">
        <v>10988</v>
      </c>
      <c r="N35" s="14">
        <f t="shared" si="10"/>
        <v>710301</v>
      </c>
    </row>
    <row r="36" spans="1:14" s="2" customFormat="1" ht="15.75" customHeight="1" x14ac:dyDescent="0.25">
      <c r="A36" s="28" t="s">
        <v>44</v>
      </c>
      <c r="B36" s="14">
        <v>8253</v>
      </c>
      <c r="C36" s="14">
        <v>3812</v>
      </c>
      <c r="D36" s="14">
        <v>5701</v>
      </c>
      <c r="E36" s="14">
        <v>21831</v>
      </c>
      <c r="F36" s="14">
        <v>10293</v>
      </c>
      <c r="G36" s="14">
        <v>3385</v>
      </c>
      <c r="H36" s="14">
        <v>7206</v>
      </c>
      <c r="I36" s="14">
        <v>30708</v>
      </c>
      <c r="J36" s="14">
        <v>6362</v>
      </c>
      <c r="K36" s="14">
        <v>3596</v>
      </c>
      <c r="L36" s="14">
        <v>3724</v>
      </c>
      <c r="M36" s="14">
        <v>11074</v>
      </c>
      <c r="N36" s="14">
        <f>SUM(B36:M36)</f>
        <v>115945</v>
      </c>
    </row>
    <row r="37" spans="1:14" s="2" customFormat="1" ht="15.75" customHeight="1" x14ac:dyDescent="0.25">
      <c r="A37" s="28" t="s">
        <v>45</v>
      </c>
      <c r="B37" s="14">
        <v>103268</v>
      </c>
      <c r="C37" s="14">
        <v>118368</v>
      </c>
      <c r="D37" s="14">
        <v>72928</v>
      </c>
      <c r="E37" s="14">
        <v>96864</v>
      </c>
      <c r="F37" s="14">
        <v>497458</v>
      </c>
      <c r="G37" s="14">
        <v>79445</v>
      </c>
      <c r="H37" s="14">
        <v>51163</v>
      </c>
      <c r="I37" s="14">
        <v>118357</v>
      </c>
      <c r="J37" s="14">
        <v>82398</v>
      </c>
      <c r="K37" s="14">
        <v>62583</v>
      </c>
      <c r="L37" s="14">
        <v>115342</v>
      </c>
      <c r="M37" s="14">
        <v>169997</v>
      </c>
      <c r="N37" s="14">
        <f>SUM(B37:M37)</f>
        <v>1568171</v>
      </c>
    </row>
    <row r="38" spans="1:14" s="2" customFormat="1" ht="11.1" customHeight="1" x14ac:dyDescent="0.25">
      <c r="A38" s="16"/>
      <c r="B38" s="14"/>
      <c r="C38" s="14"/>
      <c r="D38" s="14"/>
      <c r="E38" s="14"/>
      <c r="F38" s="14"/>
      <c r="G38" s="14"/>
      <c r="H38" s="14"/>
      <c r="I38" s="14"/>
      <c r="J38" s="12"/>
      <c r="K38" s="12"/>
      <c r="L38" s="12"/>
      <c r="M38" s="12"/>
      <c r="N38" s="12"/>
    </row>
    <row r="39" spans="1:14" s="13" customFormat="1" ht="15.75" customHeight="1" x14ac:dyDescent="0.25">
      <c r="A39" s="11" t="s">
        <v>21</v>
      </c>
      <c r="B39" s="12">
        <f>B28-B33</f>
        <v>18220</v>
      </c>
      <c r="C39" s="12">
        <f t="shared" ref="C39:J39" si="12">C28-C33</f>
        <v>-79024</v>
      </c>
      <c r="D39" s="12">
        <f t="shared" si="12"/>
        <v>-168806</v>
      </c>
      <c r="E39" s="12">
        <f t="shared" si="12"/>
        <v>-112989</v>
      </c>
      <c r="F39" s="12">
        <f t="shared" si="12"/>
        <v>-588187</v>
      </c>
      <c r="G39" s="12">
        <f t="shared" si="12"/>
        <v>-189204</v>
      </c>
      <c r="H39" s="12">
        <f t="shared" si="12"/>
        <v>693512</v>
      </c>
      <c r="I39" s="12">
        <f t="shared" si="12"/>
        <v>-172298</v>
      </c>
      <c r="J39" s="12">
        <f t="shared" si="12"/>
        <v>-62964</v>
      </c>
      <c r="K39" s="12">
        <f>K28-K33</f>
        <v>-44967</v>
      </c>
      <c r="L39" s="12">
        <f>L28-L33</f>
        <v>-115741</v>
      </c>
      <c r="M39" s="12">
        <f>M28-M33</f>
        <v>-62180</v>
      </c>
      <c r="N39" s="12">
        <f>SUM(B39:M39)</f>
        <v>-884628</v>
      </c>
    </row>
    <row r="40" spans="1:14" s="13" customFormat="1" ht="15.75" customHeight="1" x14ac:dyDescent="0.25">
      <c r="A40" s="11" t="s">
        <v>18</v>
      </c>
      <c r="B40" s="17">
        <f t="shared" ref="B40:N40" si="13">B39/B33</f>
        <v>0.10873067971593961</v>
      </c>
      <c r="C40" s="17">
        <f t="shared" si="13"/>
        <v>-0.56112645653300763</v>
      </c>
      <c r="D40" s="17">
        <f t="shared" si="13"/>
        <v>-0.73802393246096876</v>
      </c>
      <c r="E40" s="17">
        <f t="shared" si="13"/>
        <v>-0.54783607924517319</v>
      </c>
      <c r="F40" s="17">
        <f t="shared" si="13"/>
        <v>-0.90745371991736778</v>
      </c>
      <c r="G40" s="17">
        <f t="shared" si="13"/>
        <v>-0.79802943198545695</v>
      </c>
      <c r="H40" s="17">
        <f t="shared" si="13"/>
        <v>8.8450265920134683</v>
      </c>
      <c r="I40" s="17">
        <f t="shared" si="13"/>
        <v>-0.75303424313279865</v>
      </c>
      <c r="J40" s="17">
        <f t="shared" si="13"/>
        <v>-0.48533526550684869</v>
      </c>
      <c r="K40" s="17">
        <f t="shared" si="13"/>
        <v>-0.45040415877880946</v>
      </c>
      <c r="L40" s="17">
        <f t="shared" si="13"/>
        <v>-0.69779822266166669</v>
      </c>
      <c r="M40" s="17">
        <f t="shared" si="13"/>
        <v>-0.29446028243183087</v>
      </c>
      <c r="N40" s="17">
        <f t="shared" si="13"/>
        <v>-0.34794312572518632</v>
      </c>
    </row>
    <row r="41" spans="1:14" s="2" customFormat="1" ht="11.1" customHeight="1" x14ac:dyDescent="0.25">
      <c r="A41" s="16"/>
      <c r="B41" s="12"/>
      <c r="C41" s="12"/>
      <c r="D41" s="12"/>
      <c r="E41" s="12"/>
      <c r="F41" s="12"/>
      <c r="G41" s="12"/>
      <c r="H41" s="12"/>
      <c r="I41" s="12"/>
      <c r="J41" s="12"/>
      <c r="K41" s="12"/>
      <c r="L41" s="12"/>
      <c r="M41" s="12"/>
      <c r="N41" s="12"/>
    </row>
    <row r="42" spans="1:14" s="2" customFormat="1" ht="15.75" customHeight="1" x14ac:dyDescent="0.25">
      <c r="A42" s="20" t="s">
        <v>22</v>
      </c>
      <c r="B42" s="12">
        <f>B6+B28</f>
        <v>1613525</v>
      </c>
      <c r="C42" s="12">
        <f t="shared" ref="C42:J42" si="14">C6+C28</f>
        <v>928700</v>
      </c>
      <c r="D42" s="12">
        <f t="shared" si="14"/>
        <v>1114415</v>
      </c>
      <c r="E42" s="12">
        <f t="shared" si="14"/>
        <v>1187334</v>
      </c>
      <c r="F42" s="12">
        <f t="shared" si="14"/>
        <v>1571204</v>
      </c>
      <c r="G42" s="12">
        <f t="shared" si="14"/>
        <v>1481549</v>
      </c>
      <c r="H42" s="12">
        <f t="shared" si="14"/>
        <v>2035015</v>
      </c>
      <c r="I42" s="12">
        <f t="shared" si="14"/>
        <v>984973</v>
      </c>
      <c r="J42" s="12">
        <f t="shared" si="14"/>
        <v>1007409</v>
      </c>
      <c r="K42" s="12">
        <f>K6+K28</f>
        <v>1386871</v>
      </c>
      <c r="L42" s="12">
        <f>L6+L28</f>
        <v>868257</v>
      </c>
      <c r="M42" s="12">
        <f>M6+M28</f>
        <v>2220623</v>
      </c>
      <c r="N42" s="12">
        <f>SUM(B42:M42)</f>
        <v>16399875</v>
      </c>
    </row>
    <row r="43" spans="1:14" s="2" customFormat="1" ht="15.75" customHeight="1" x14ac:dyDescent="0.25">
      <c r="A43" s="20" t="s">
        <v>23</v>
      </c>
      <c r="B43" s="12">
        <f>B13+B33</f>
        <v>1793435</v>
      </c>
      <c r="C43" s="12">
        <f t="shared" ref="C43:J43" si="15">C13+C33</f>
        <v>1117703</v>
      </c>
      <c r="D43" s="12">
        <f t="shared" si="15"/>
        <v>2011814</v>
      </c>
      <c r="E43" s="12">
        <f t="shared" si="15"/>
        <v>1758986</v>
      </c>
      <c r="F43" s="12">
        <f t="shared" si="15"/>
        <v>1827940</v>
      </c>
      <c r="G43" s="12">
        <f t="shared" si="15"/>
        <v>1763988</v>
      </c>
      <c r="H43" s="12">
        <f t="shared" si="15"/>
        <v>1676120</v>
      </c>
      <c r="I43" s="12">
        <f t="shared" si="15"/>
        <v>1465492</v>
      </c>
      <c r="J43" s="12">
        <f t="shared" si="15"/>
        <v>1857951</v>
      </c>
      <c r="K43" s="12">
        <f>K13+K33</f>
        <v>1712919</v>
      </c>
      <c r="L43" s="12">
        <f>L13+L33</f>
        <v>1751580</v>
      </c>
      <c r="M43" s="12">
        <f>M13+M33</f>
        <v>2294214</v>
      </c>
      <c r="N43" s="12">
        <f>SUM(B43:M43)</f>
        <v>21032142</v>
      </c>
    </row>
    <row r="44" spans="1:14" s="2" customFormat="1" ht="15.75" customHeight="1" x14ac:dyDescent="0.25">
      <c r="A44" s="20" t="s">
        <v>25</v>
      </c>
      <c r="B44" s="23">
        <f>B42-B43</f>
        <v>-179910</v>
      </c>
      <c r="C44" s="23">
        <f t="shared" ref="C44:J44" si="16">C42-C43</f>
        <v>-189003</v>
      </c>
      <c r="D44" s="23">
        <f t="shared" si="16"/>
        <v>-897399</v>
      </c>
      <c r="E44" s="23">
        <f t="shared" si="16"/>
        <v>-571652</v>
      </c>
      <c r="F44" s="23">
        <f t="shared" si="16"/>
        <v>-256736</v>
      </c>
      <c r="G44" s="23">
        <f t="shared" si="16"/>
        <v>-282439</v>
      </c>
      <c r="H44" s="23">
        <f t="shared" si="16"/>
        <v>358895</v>
      </c>
      <c r="I44" s="23">
        <f t="shared" si="16"/>
        <v>-480519</v>
      </c>
      <c r="J44" s="23">
        <f t="shared" si="16"/>
        <v>-850542</v>
      </c>
      <c r="K44" s="23">
        <f>K42-K43</f>
        <v>-326048</v>
      </c>
      <c r="L44" s="23">
        <f>L42-L43</f>
        <v>-883323</v>
      </c>
      <c r="M44" s="23">
        <f>M42-M43</f>
        <v>-73591</v>
      </c>
      <c r="N44" s="12">
        <f>SUM(B44:M44)</f>
        <v>-4632267</v>
      </c>
    </row>
    <row r="45" spans="1:14" s="2" customFormat="1" ht="17.25" customHeight="1" x14ac:dyDescent="0.25">
      <c r="A45" s="20" t="s">
        <v>24</v>
      </c>
      <c r="B45" s="17">
        <f>B44/B43</f>
        <v>-0.10031587428593731</v>
      </c>
      <c r="C45" s="17">
        <f t="shared" ref="C45:J45" si="17">C44/C43</f>
        <v>-0.16909948349427353</v>
      </c>
      <c r="D45" s="17">
        <f t="shared" si="17"/>
        <v>-0.44606459642889451</v>
      </c>
      <c r="E45" s="17">
        <f t="shared" si="17"/>
        <v>-0.32498951100236156</v>
      </c>
      <c r="F45" s="17">
        <f t="shared" si="17"/>
        <v>-0.14045099948575993</v>
      </c>
      <c r="G45" s="17">
        <f t="shared" si="17"/>
        <v>-0.16011390100159412</v>
      </c>
      <c r="H45" s="17">
        <f t="shared" si="17"/>
        <v>0.21412249719590482</v>
      </c>
      <c r="I45" s="17">
        <f t="shared" si="17"/>
        <v>-0.32788920035046248</v>
      </c>
      <c r="J45" s="17">
        <f t="shared" si="17"/>
        <v>-0.45778494696577038</v>
      </c>
      <c r="K45" s="17">
        <f>K44/K43</f>
        <v>-0.19034642035029092</v>
      </c>
      <c r="L45" s="17">
        <f>L44/L43</f>
        <v>-0.50430068852122079</v>
      </c>
      <c r="M45" s="17">
        <f>M44/M43</f>
        <v>-3.2076780980327034E-2</v>
      </c>
      <c r="N45" s="17">
        <f>N44/N43</f>
        <v>-0.22024703903197307</v>
      </c>
    </row>
    <row r="46" spans="1:14" s="2" customFormat="1" ht="17.25" customHeight="1" x14ac:dyDescent="0.25">
      <c r="A46" s="20" t="s">
        <v>27</v>
      </c>
      <c r="B46" s="12">
        <f t="shared" ref="B46:N46" si="18">B42-(B43-(B17+B20))</f>
        <v>214637</v>
      </c>
      <c r="C46" s="12">
        <f t="shared" si="18"/>
        <v>36048</v>
      </c>
      <c r="D46" s="12">
        <f t="shared" si="18"/>
        <v>-193102</v>
      </c>
      <c r="E46" s="12">
        <f t="shared" si="18"/>
        <v>137220</v>
      </c>
      <c r="F46" s="12">
        <f t="shared" si="18"/>
        <v>477115</v>
      </c>
      <c r="G46" s="12">
        <f t="shared" si="18"/>
        <v>201898</v>
      </c>
      <c r="H46" s="12">
        <f t="shared" si="18"/>
        <v>774180</v>
      </c>
      <c r="I46" s="12">
        <f t="shared" si="18"/>
        <v>-213953</v>
      </c>
      <c r="J46" s="12">
        <f t="shared" si="18"/>
        <v>-127589</v>
      </c>
      <c r="K46" s="12">
        <f t="shared" si="18"/>
        <v>390408</v>
      </c>
      <c r="L46" s="12">
        <f t="shared" si="18"/>
        <v>-151569</v>
      </c>
      <c r="M46" s="12">
        <f t="shared" si="18"/>
        <v>425020</v>
      </c>
      <c r="N46" s="12">
        <f t="shared" si="18"/>
        <v>1970313</v>
      </c>
    </row>
    <row r="47" spans="1:14" ht="16.5" x14ac:dyDescent="0.25">
      <c r="A47" s="21" t="s">
        <v>24</v>
      </c>
      <c r="B47" s="17">
        <f>B46/B43</f>
        <v>0.11967927468795914</v>
      </c>
      <c r="C47" s="17">
        <f t="shared" ref="C47:J47" si="19">C46/C43</f>
        <v>3.2251859393774555E-2</v>
      </c>
      <c r="D47" s="17">
        <f t="shared" si="19"/>
        <v>-9.5984022379802511E-2</v>
      </c>
      <c r="E47" s="17">
        <f t="shared" si="19"/>
        <v>7.8010853980645667E-2</v>
      </c>
      <c r="F47" s="17">
        <f t="shared" si="19"/>
        <v>0.26101239646815538</v>
      </c>
      <c r="G47" s="17">
        <f t="shared" si="19"/>
        <v>0.11445542713442496</v>
      </c>
      <c r="H47" s="17">
        <f t="shared" si="19"/>
        <v>0.46188817029806933</v>
      </c>
      <c r="I47" s="17">
        <f t="shared" si="19"/>
        <v>-0.14599397335502343</v>
      </c>
      <c r="J47" s="17">
        <f t="shared" si="19"/>
        <v>-6.8671886395281684E-2</v>
      </c>
      <c r="K47" s="17">
        <f>K46/K43</f>
        <v>0.22791970898799069</v>
      </c>
      <c r="L47" s="17">
        <f>L46/L43</f>
        <v>-8.6532730449080261E-2</v>
      </c>
      <c r="M47" s="17">
        <f>M46/M43</f>
        <v>0.18525734739653754</v>
      </c>
      <c r="N47" s="17">
        <f>N46/N43</f>
        <v>9.3681043043547352E-2</v>
      </c>
    </row>
    <row r="48" spans="1:14" x14ac:dyDescent="0.2">
      <c r="A48" s="30" t="s">
        <v>52</v>
      </c>
    </row>
    <row r="49" spans="1:14" x14ac:dyDescent="0.2">
      <c r="A49" s="34" t="s">
        <v>56</v>
      </c>
      <c r="B49" s="34"/>
      <c r="C49" s="34"/>
      <c r="D49" s="34"/>
      <c r="E49" s="34"/>
      <c r="F49" s="34"/>
      <c r="G49" s="34"/>
      <c r="H49" s="34"/>
      <c r="I49" s="34"/>
      <c r="J49" s="34"/>
      <c r="K49" s="34"/>
      <c r="L49" s="34"/>
      <c r="M49" s="34"/>
      <c r="N49" s="34"/>
    </row>
    <row r="50" spans="1:14" x14ac:dyDescent="0.2">
      <c r="A50" s="34"/>
      <c r="B50" s="34"/>
      <c r="C50" s="34"/>
      <c r="D50" s="34"/>
      <c r="E50" s="34"/>
      <c r="F50" s="34"/>
      <c r="G50" s="34"/>
      <c r="H50" s="34"/>
      <c r="I50" s="34"/>
      <c r="J50" s="34"/>
      <c r="K50" s="34"/>
      <c r="L50" s="34"/>
      <c r="M50" s="34"/>
      <c r="N50" s="34"/>
    </row>
    <row r="51" spans="1:14" x14ac:dyDescent="0.2">
      <c r="A51" s="34"/>
      <c r="B51" s="34"/>
      <c r="C51" s="34"/>
      <c r="D51" s="34"/>
      <c r="E51" s="34"/>
      <c r="F51" s="34"/>
      <c r="G51" s="34"/>
      <c r="H51" s="34"/>
      <c r="I51" s="34"/>
      <c r="J51" s="34"/>
      <c r="K51" s="34"/>
      <c r="L51" s="34"/>
      <c r="M51" s="34"/>
      <c r="N51" s="34"/>
    </row>
    <row r="52" spans="1:14" x14ac:dyDescent="0.2">
      <c r="A52" s="31" t="s">
        <v>53</v>
      </c>
    </row>
    <row r="53" spans="1:14" x14ac:dyDescent="0.2">
      <c r="A53" s="35" t="s">
        <v>58</v>
      </c>
      <c r="B53" s="35"/>
      <c r="C53" s="35"/>
      <c r="D53" s="35"/>
      <c r="E53" s="35"/>
      <c r="F53" s="35"/>
      <c r="G53" s="35"/>
      <c r="H53" s="35"/>
      <c r="I53" s="35"/>
      <c r="J53" s="35"/>
      <c r="K53" s="35"/>
      <c r="L53" s="35"/>
      <c r="M53" s="35"/>
      <c r="N53" s="35"/>
    </row>
    <row r="54" spans="1:14" x14ac:dyDescent="0.2">
      <c r="A54" s="35"/>
      <c r="B54" s="35"/>
      <c r="C54" s="35"/>
      <c r="D54" s="35"/>
      <c r="E54" s="35"/>
      <c r="F54" s="35"/>
      <c r="G54" s="35"/>
      <c r="H54" s="35"/>
      <c r="I54" s="35"/>
      <c r="J54" s="35"/>
      <c r="K54" s="35"/>
      <c r="L54" s="35"/>
      <c r="M54" s="35"/>
      <c r="N54" s="35"/>
    </row>
    <row r="55" spans="1:14" x14ac:dyDescent="0.2">
      <c r="A55" s="31" t="s">
        <v>57</v>
      </c>
    </row>
  </sheetData>
  <mergeCells count="3">
    <mergeCell ref="B2:N2"/>
    <mergeCell ref="A49:N51"/>
    <mergeCell ref="A53:N54"/>
  </mergeCells>
  <phoneticPr fontId="0" type="noConversion"/>
  <printOptions horizontalCentered="1" verticalCentered="1"/>
  <pageMargins left="0.19685039370078741" right="0.19685039370078741" top="0.35433070866141736" bottom="0.11811023622047245" header="0.19685039370078741" footer="0.51181102362204722"/>
  <pageSetup paperSize="9" scale="65" orientation="landscape" horizontalDpi="4294967292" r:id="rId1"/>
  <headerFooter alignWithMargins="0">
    <oddHeader xml:space="preserve">&amp;R&amp;D     &amp;T
IT Directorate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EAF5DBB5C1784E820F71C2765E8001" ma:contentTypeVersion="5" ma:contentTypeDescription="Create a new document." ma:contentTypeScope="" ma:versionID="3b1b033038c6031a90850a16bcc6568e">
  <xsd:schema xmlns:xsd="http://www.w3.org/2001/XMLSchema" xmlns:xs="http://www.w3.org/2001/XMLSchema" xmlns:p="http://schemas.microsoft.com/office/2006/metadata/properties" xmlns:ns1="http://schemas.microsoft.com/sharepoint/v3" xmlns:ns2="b868f263-c966-4923-81b6-baf2814faacf" xmlns:ns3="6ae95967-eda7-4236-a851-470e653a612f" targetNamespace="http://schemas.microsoft.com/office/2006/metadata/properties" ma:root="true" ma:fieldsID="83b45d5473a18b9afecbe4b1c755b68a" ns1:_="" ns2:_="" ns3:_="">
    <xsd:import namespace="http://schemas.microsoft.com/sharepoint/v3"/>
    <xsd:import namespace="b868f263-c966-4923-81b6-baf2814faacf"/>
    <xsd:import namespace="6ae95967-eda7-4236-a851-470e653a612f"/>
    <xsd:element name="properties">
      <xsd:complexType>
        <xsd:sequence>
          <xsd:element name="documentManagement">
            <xsd:complexType>
              <xsd:all>
                <xsd:element ref="ns1:PublishingStartDate" minOccurs="0"/>
                <xsd:element ref="ns1:PublishingExpirationDate" minOccurs="0"/>
                <xsd:element ref="ns2:SharedWithUser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68f263-c966-4923-81b6-baf2814faac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ae95967-eda7-4236-a851-470e653a612f"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description="" ma:hidden="true" ma:list="{fee16871-9fa6-428d-92e2-2240d3550f8f}" ma:internalName="TaxCatchAll" ma:showField="CatchAllData" ma:web="6ae95967-eda7-4236-a851-470e653a61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TaxKeywordTaxHTField xmlns="6ae95967-eda7-4236-a851-470e653a612f">
      <Terms xmlns="http://schemas.microsoft.com/office/infopath/2007/PartnerControls"/>
    </TaxKeywordTaxHTField>
    <TaxCatchAll xmlns="6ae95967-eda7-4236-a851-470e653a612f"/>
  </documentManagement>
</p:properties>
</file>

<file path=customXml/itemProps1.xml><?xml version="1.0" encoding="utf-8"?>
<ds:datastoreItem xmlns:ds="http://schemas.openxmlformats.org/officeDocument/2006/customXml" ds:itemID="{A185ED9A-389E-4EDE-829D-58166A8034E6}"/>
</file>

<file path=customXml/itemProps2.xml><?xml version="1.0" encoding="utf-8"?>
<ds:datastoreItem xmlns:ds="http://schemas.openxmlformats.org/officeDocument/2006/customXml" ds:itemID="{76CD96BC-4255-4226-B165-2D590DF686A1}"/>
</file>

<file path=customXml/itemProps3.xml><?xml version="1.0" encoding="utf-8"?>
<ds:datastoreItem xmlns:ds="http://schemas.openxmlformats.org/officeDocument/2006/customXml" ds:itemID="{27C9D336-F8C2-4418-9FD4-40B20FC776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totals </vt:lpstr>
      <vt:lpstr>'totals '!Print_Titles</vt:lpstr>
    </vt:vector>
  </TitlesOfParts>
  <Company>Ministry of Finance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hudaz</dc:creator>
  <cp:lastModifiedBy>Huda Zarif Sinno</cp:lastModifiedBy>
  <cp:lastPrinted>2015-02-27T12:13:45Z</cp:lastPrinted>
  <dcterms:created xsi:type="dcterms:W3CDTF">2003-04-14T10:54:49Z</dcterms:created>
  <dcterms:modified xsi:type="dcterms:W3CDTF">2015-02-27T12:40:23Z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0x01010036EAF5DBB5C1784E820F71C2765E8001</vt:lpwstr>
  </property>
</Properties>
</file>