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eedn\Desktop\Site\"/>
    </mc:Choice>
  </mc:AlternateContent>
  <bookViews>
    <workbookView xWindow="0" yWindow="0" windowWidth="28800" windowHeight="12300"/>
  </bookViews>
  <sheets>
    <sheet name="totals " sheetId="1" r:id="rId1"/>
  </sheets>
  <definedNames>
    <definedName name="_xlnm.Print_Titles" localSheetId="0">'totals '!$A:$A</definedName>
  </definedNames>
  <calcPr calcId="152511"/>
</workbook>
</file>

<file path=xl/calcChain.xml><?xml version="1.0" encoding="utf-8"?>
<calcChain xmlns="http://schemas.openxmlformats.org/spreadsheetml/2006/main">
  <c r="N12" i="1" l="1"/>
  <c r="N15" i="1"/>
  <c r="N20" i="1"/>
  <c r="N37" i="1"/>
  <c r="N36" i="1"/>
  <c r="N34" i="1"/>
  <c r="C33" i="1"/>
  <c r="D33" i="1"/>
  <c r="E33" i="1"/>
  <c r="F33" i="1"/>
  <c r="G33" i="1"/>
  <c r="H33" i="1"/>
  <c r="H39" i="1" s="1"/>
  <c r="H40" i="1" s="1"/>
  <c r="I33" i="1"/>
  <c r="J33" i="1"/>
  <c r="K33" i="1"/>
  <c r="K39" i="1" s="1"/>
  <c r="K40" i="1" s="1"/>
  <c r="L33" i="1"/>
  <c r="M33" i="1"/>
  <c r="B33" i="1"/>
  <c r="B28" i="1"/>
  <c r="N16" i="1"/>
  <c r="B7" i="1"/>
  <c r="C7" i="1"/>
  <c r="C6" i="1" s="1"/>
  <c r="C28" i="1"/>
  <c r="D7" i="1"/>
  <c r="D6" i="1" s="1"/>
  <c r="D28" i="1"/>
  <c r="E7" i="1"/>
  <c r="E6" i="1" s="1"/>
  <c r="E28" i="1"/>
  <c r="F7" i="1"/>
  <c r="F6" i="1" s="1"/>
  <c r="F28" i="1"/>
  <c r="G7" i="1"/>
  <c r="G6" i="1" s="1"/>
  <c r="G28" i="1"/>
  <c r="H7" i="1"/>
  <c r="H6" i="1" s="1"/>
  <c r="H28" i="1"/>
  <c r="I7" i="1"/>
  <c r="I6" i="1" s="1"/>
  <c r="I28" i="1"/>
  <c r="J7" i="1"/>
  <c r="J6" i="1"/>
  <c r="J28" i="1"/>
  <c r="K7" i="1"/>
  <c r="K6" i="1" s="1"/>
  <c r="K28" i="1"/>
  <c r="L7" i="1"/>
  <c r="L6" i="1" s="1"/>
  <c r="L24" i="1" s="1"/>
  <c r="L28" i="1"/>
  <c r="M7" i="1"/>
  <c r="M6" i="1" s="1"/>
  <c r="M28" i="1"/>
  <c r="B17" i="1"/>
  <c r="B13" i="1" s="1"/>
  <c r="C17" i="1"/>
  <c r="C13" i="1" s="1"/>
  <c r="D17" i="1"/>
  <c r="D13" i="1" s="1"/>
  <c r="E17" i="1"/>
  <c r="E13" i="1"/>
  <c r="E43" i="1" s="1"/>
  <c r="F17" i="1"/>
  <c r="F13" i="1"/>
  <c r="F43" i="1" s="1"/>
  <c r="G17" i="1"/>
  <c r="G13" i="1" s="1"/>
  <c r="H17" i="1"/>
  <c r="H13" i="1" s="1"/>
  <c r="I17" i="1"/>
  <c r="I13" i="1" s="1"/>
  <c r="J17" i="1"/>
  <c r="J13" i="1" s="1"/>
  <c r="K17" i="1"/>
  <c r="K13" i="1" s="1"/>
  <c r="L17" i="1"/>
  <c r="L13" i="1"/>
  <c r="M17" i="1"/>
  <c r="M13" i="1" s="1"/>
  <c r="N8" i="1"/>
  <c r="N9" i="1"/>
  <c r="N10" i="1"/>
  <c r="N11" i="1"/>
  <c r="N14" i="1"/>
  <c r="N18" i="1"/>
  <c r="N19" i="1"/>
  <c r="N29" i="1"/>
  <c r="N30" i="1"/>
  <c r="N31" i="1"/>
  <c r="N32" i="1"/>
  <c r="N35" i="1"/>
  <c r="B39" i="1"/>
  <c r="B40" i="1" s="1"/>
  <c r="L39" i="1" l="1"/>
  <c r="L40" i="1" s="1"/>
  <c r="J39" i="1"/>
  <c r="J40" i="1" s="1"/>
  <c r="G39" i="1"/>
  <c r="G40" i="1" s="1"/>
  <c r="D43" i="1"/>
  <c r="D39" i="1"/>
  <c r="D40" i="1" s="1"/>
  <c r="M39" i="1"/>
  <c r="M40" i="1" s="1"/>
  <c r="I39" i="1"/>
  <c r="I40" i="1" s="1"/>
  <c r="M43" i="1"/>
  <c r="M24" i="1"/>
  <c r="M25" i="1" s="1"/>
  <c r="M42" i="1"/>
  <c r="M22" i="1"/>
  <c r="M23" i="1" s="1"/>
  <c r="L43" i="1"/>
  <c r="L25" i="1"/>
  <c r="L42" i="1"/>
  <c r="L22" i="1"/>
  <c r="L23" i="1" s="1"/>
  <c r="K43" i="1"/>
  <c r="K42" i="1"/>
  <c r="K24" i="1"/>
  <c r="K25" i="1" s="1"/>
  <c r="K22" i="1"/>
  <c r="K23" i="1" s="1"/>
  <c r="J43" i="1"/>
  <c r="J22" i="1"/>
  <c r="J23" i="1" s="1"/>
  <c r="J24" i="1"/>
  <c r="J25" i="1" s="1"/>
  <c r="J42" i="1"/>
  <c r="I43" i="1"/>
  <c r="I22" i="1"/>
  <c r="I23" i="1" s="1"/>
  <c r="I24" i="1"/>
  <c r="I25" i="1" s="1"/>
  <c r="I42" i="1"/>
  <c r="H43" i="1"/>
  <c r="H42" i="1"/>
  <c r="H24" i="1"/>
  <c r="H25" i="1" s="1"/>
  <c r="H22" i="1"/>
  <c r="H23" i="1" s="1"/>
  <c r="G43" i="1"/>
  <c r="G22" i="1"/>
  <c r="G23" i="1" s="1"/>
  <c r="G42" i="1"/>
  <c r="G24" i="1"/>
  <c r="G25" i="1" s="1"/>
  <c r="F39" i="1"/>
  <c r="F40" i="1" s="1"/>
  <c r="F22" i="1"/>
  <c r="F23" i="1" s="1"/>
  <c r="F42" i="1"/>
  <c r="F44" i="1" s="1"/>
  <c r="F45" i="1" s="1"/>
  <c r="F46" i="1"/>
  <c r="F47" i="1" s="1"/>
  <c r="F24" i="1"/>
  <c r="F25" i="1" s="1"/>
  <c r="E39" i="1"/>
  <c r="E40" i="1" s="1"/>
  <c r="E42" i="1"/>
  <c r="E22" i="1"/>
  <c r="E23" i="1" s="1"/>
  <c r="E24" i="1"/>
  <c r="E25" i="1" s="1"/>
  <c r="N33" i="1"/>
  <c r="D42" i="1"/>
  <c r="D22" i="1"/>
  <c r="D23" i="1" s="1"/>
  <c r="D24" i="1"/>
  <c r="D25" i="1" s="1"/>
  <c r="C43" i="1"/>
  <c r="C39" i="1"/>
  <c r="C40" i="1" s="1"/>
  <c r="N28" i="1"/>
  <c r="C22" i="1"/>
  <c r="C23" i="1" s="1"/>
  <c r="C24" i="1"/>
  <c r="C25" i="1" s="1"/>
  <c r="C42" i="1"/>
  <c r="N7" i="1"/>
  <c r="N17" i="1"/>
  <c r="N13" i="1"/>
  <c r="B43" i="1"/>
  <c r="B6" i="1"/>
  <c r="B22" i="1" s="1"/>
  <c r="B23" i="1" s="1"/>
  <c r="D44" i="1" l="1"/>
  <c r="D45" i="1" s="1"/>
  <c r="K46" i="1"/>
  <c r="K47" i="1" s="1"/>
  <c r="M44" i="1"/>
  <c r="M45" i="1" s="1"/>
  <c r="M46" i="1"/>
  <c r="M47" i="1" s="1"/>
  <c r="L44" i="1"/>
  <c r="L45" i="1" s="1"/>
  <c r="L46" i="1"/>
  <c r="L47" i="1" s="1"/>
  <c r="K44" i="1"/>
  <c r="K45" i="1" s="1"/>
  <c r="J44" i="1"/>
  <c r="J45" i="1" s="1"/>
  <c r="J46" i="1"/>
  <c r="J47" i="1" s="1"/>
  <c r="I46" i="1"/>
  <c r="I47" i="1" s="1"/>
  <c r="I44" i="1"/>
  <c r="I45" i="1" s="1"/>
  <c r="H44" i="1"/>
  <c r="H45" i="1" s="1"/>
  <c r="H46" i="1"/>
  <c r="H47" i="1" s="1"/>
  <c r="G46" i="1"/>
  <c r="G47" i="1" s="1"/>
  <c r="G44" i="1"/>
  <c r="G45" i="1" s="1"/>
  <c r="E44" i="1"/>
  <c r="E45" i="1" s="1"/>
  <c r="E46" i="1"/>
  <c r="E47" i="1" s="1"/>
  <c r="D46" i="1"/>
  <c r="D47" i="1" s="1"/>
  <c r="N43" i="1"/>
  <c r="N39" i="1"/>
  <c r="N40" i="1" s="1"/>
  <c r="C44" i="1"/>
  <c r="C45" i="1" s="1"/>
  <c r="C46" i="1"/>
  <c r="C47" i="1" s="1"/>
  <c r="B24" i="1"/>
  <c r="N24" i="1" s="1"/>
  <c r="N25" i="1" s="1"/>
  <c r="B42" i="1"/>
  <c r="N42" i="1" s="1"/>
  <c r="N22" i="1"/>
  <c r="N23" i="1" s="1"/>
  <c r="N6" i="1"/>
  <c r="N46" i="1" l="1"/>
  <c r="N47" i="1" s="1"/>
  <c r="B44" i="1"/>
  <c r="B45" i="1" s="1"/>
  <c r="B46" i="1"/>
  <c r="B47" i="1" s="1"/>
  <c r="B25" i="1"/>
  <c r="N44" i="1" l="1"/>
  <c r="N45" i="1" s="1"/>
</calcChain>
</file>

<file path=xl/sharedStrings.xml><?xml version="1.0" encoding="utf-8"?>
<sst xmlns="http://schemas.openxmlformats.org/spreadsheetml/2006/main" count="57" uniqueCount="55">
  <si>
    <t>Republic of Lebanon</t>
  </si>
  <si>
    <t>Ministry of Finance</t>
  </si>
  <si>
    <t>(in Millions of LL)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</si>
  <si>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</si>
  <si>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</si>
  <si>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</si>
  <si>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</si>
  <si>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</si>
  <si>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</si>
  <si>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</si>
  <si>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</si>
  <si>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</si>
  <si>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</si>
  <si>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</si>
  <si>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</si>
  <si>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1. Budget Transactions</t>
  </si>
  <si>
    <t>Budget Total Deficit/Surplus</t>
  </si>
  <si>
    <t xml:space="preserve">          In % of total expenditure</t>
  </si>
  <si>
    <t>Budget Primary Deficit/Surplus</t>
  </si>
  <si>
    <t>2. Treasury Transactions</t>
  </si>
  <si>
    <t>Total Treasury Deficit/Surplus</t>
  </si>
  <si>
    <t>3. Total Cash In</t>
  </si>
  <si>
    <t>4. Total Cash Out</t>
  </si>
  <si>
    <t xml:space="preserve">          In % of Total Expenditures</t>
  </si>
  <si>
    <t>5. Total Cash Deficit    / Surplus</t>
  </si>
  <si>
    <t>Summary of Fiscal Performance</t>
  </si>
  <si>
    <t>6. Total Primary Deficit      / Surplus</t>
  </si>
  <si>
    <t>of which Misc Tax Revenues</t>
  </si>
  <si>
    <t>of which Customs Revenues</t>
  </si>
  <si>
    <t>of which VAT Revenues</t>
  </si>
  <si>
    <t>1.2 Expenditures</t>
  </si>
  <si>
    <t>1.1.1 Tax Revenues</t>
  </si>
  <si>
    <t>1.1.2 Non Tax Revenues</t>
  </si>
  <si>
    <t>1.2.1 General Expenditures</t>
  </si>
  <si>
    <t>In % of total expenditure</t>
  </si>
  <si>
    <t>2.1 Resources</t>
  </si>
  <si>
    <t>2.2 Withdrawals</t>
  </si>
  <si>
    <t>2.1.1 Guarantees</t>
  </si>
  <si>
    <t>2.1.2 Municipalities</t>
  </si>
  <si>
    <t>2.1.3 Deposits</t>
  </si>
  <si>
    <t>2.1.4 Other</t>
  </si>
  <si>
    <t>2.2.1 Guarantees</t>
  </si>
  <si>
    <t>2.2.2 Municipalities</t>
  </si>
  <si>
    <t>2.2.3 Deposits</t>
  </si>
  <si>
    <t>2.2.4 Other</t>
  </si>
  <si>
    <t>of which Bud Expenditures prev years</t>
  </si>
  <si>
    <t xml:space="preserve">1.2.2.2 Foreign Debt </t>
  </si>
  <si>
    <t>1.2.2 Interest payments</t>
  </si>
  <si>
    <r>
      <t xml:space="preserve">1.1 Revenues </t>
    </r>
    <r>
      <rPr>
        <b/>
        <vertAlign val="superscript"/>
        <sz val="12"/>
        <rFont val="Times New Roman"/>
        <family val="1"/>
      </rPr>
      <t>1</t>
    </r>
  </si>
  <si>
    <t>1- Revenues on Excise Taxes are included within customs revenues for comparative reasons.</t>
  </si>
  <si>
    <r>
      <t>of which Telecom Revenues</t>
    </r>
    <r>
      <rPr>
        <vertAlign val="superscript"/>
        <sz val="12"/>
        <rFont val="Times New Roman"/>
        <family val="1"/>
      </rPr>
      <t xml:space="preserve"> </t>
    </r>
  </si>
  <si>
    <r>
      <t>of which EDL</t>
    </r>
    <r>
      <rPr>
        <vertAlign val="superscript"/>
        <sz val="12"/>
        <rFont val="Times New Roman"/>
        <family val="1"/>
      </rPr>
      <t xml:space="preserve"> </t>
    </r>
  </si>
  <si>
    <t xml:space="preserve">1.2.2.1 Domestic Debt </t>
  </si>
  <si>
    <t xml:space="preserve">1.2.3 Foreign Debt Principal Repayment 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</si>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</sst>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78"/>
    </font>
    <font>
      <b/>
      <i/>
      <sz val="16"/>
      <name val="Times New Roman"/>
      <charset val="178"/>
    </font>
    <font>
      <b/>
      <sz val="12"/>
      <name val="Times New Roman"/>
      <family val="1"/>
      <charset val="178"/>
    </font>
    <font>
      <sz val="12"/>
      <name val="Times New Roman"/>
      <family val="1"/>
      <charset val="178"/>
    </font>
    <font>
      <b/>
      <i/>
      <sz val="14"/>
      <name val="Times New Roman"/>
      <charset val="178"/>
    </font>
    <font>
      <b/>
      <sz val="14"/>
      <name val="Times New Roman"/>
      <family val="1"/>
      <charset val="178"/>
    </font>
    <font>
      <b/>
      <sz val="12"/>
      <name val="Times New Roman"/>
      <charset val="178"/>
    </font>
    <font>
      <b/>
      <sz val="13"/>
      <name val="Times New Roman"/>
      <family val="1"/>
      <charset val="178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3" fillId="0" borderId="1" xfId="0" applyFont="1" applyBorder="1"/>
    <xf numFmtId="0" fontId="2" fillId="0" borderId="4" xfId="0" applyFont="1" applyBorder="1"/>
    <xf numFmtId="3" fontId="2" fillId="0" borderId="1" xfId="0" applyNumberFormat="1" applyFont="1" applyBorder="1"/>
    <xf numFmtId="0" fontId="2" fillId="0" borderId="0" xfId="0" applyFont="1"/>
    <xf numFmtId="3" fontId="3" fillId="0" borderId="1" xfId="0" applyNumberFormat="1" applyFont="1" applyBorder="1"/>
    <xf numFmtId="0" fontId="6" fillId="0" borderId="0" xfId="0" applyFont="1"/>
    <xf numFmtId="0" fontId="3" fillId="0" borderId="4" xfId="0" applyFont="1" applyBorder="1"/>
    <xf numFmtId="10" fontId="2" fillId="0" borderId="1" xfId="0" applyNumberFormat="1" applyFont="1" applyBorder="1"/>
    <xf numFmtId="10" fontId="3" fillId="0" borderId="1" xfId="0" applyNumberFormat="1" applyFont="1" applyBorder="1"/>
    <xf numFmtId="0" fontId="5" fillId="0" borderId="4" xfId="0" applyFont="1" applyBorder="1"/>
    <xf numFmtId="0" fontId="7" fillId="0" borderId="4" xfId="0" applyFont="1" applyBorder="1"/>
    <xf numFmtId="0" fontId="7" fillId="0" borderId="2" xfId="0" applyFont="1" applyBorder="1"/>
    <xf numFmtId="2" fontId="2" fillId="0" borderId="0" xfId="0" applyNumberFormat="1" applyFont="1" applyAlignment="1"/>
    <xf numFmtId="3" fontId="8" fillId="0" borderId="1" xfId="0" applyNumberFormat="1" applyFont="1" applyBorder="1"/>
    <xf numFmtId="1" fontId="2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left" indent="4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3" fillId="0" borderId="4" xfId="0" applyFont="1" applyBorder="1" applyAlignment="1">
      <alignment horizontal="left" indent="2"/>
    </xf>
    <xf numFmtId="0" fontId="2" fillId="0" borderId="4" xfId="0" applyFont="1" applyBorder="1" applyAlignment="1">
      <alignment horizontal="left" indent="3"/>
    </xf>
    <xf numFmtId="0" fontId="9" fillId="0" borderId="0" xfId="0" applyFont="1"/>
    <xf numFmtId="2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Normal="100" workbookViewId="0">
      <selection activeCell="J4" sqref="J4"/>
    </sheetView>
  </sheetViews>
  <sheetFormatPr defaultRowHeight="12.75" x14ac:dyDescent="0.2"/>
  <cols>
    <col min="1" max="1" width="42" customWidth="1"/>
    <col min="2" max="5" width="10.42578125" customWidth="1"/>
    <col min="6" max="6" width="10.5703125" customWidth="1"/>
    <col min="7" max="11" width="10.42578125" customWidth="1"/>
    <col min="12" max="12" width="10.5703125" customWidth="1"/>
    <col min="13" max="13" width="10.85546875" bestFit="1" customWidth="1"/>
    <col min="14" max="14" width="11.85546875" customWidth="1"/>
  </cols>
  <sheetData>
    <row r="1" spans="1:14" s="2" customFormat="1" ht="17.25" customHeight="1" x14ac:dyDescent="0.3">
      <c r="A1" s="1" t="s">
        <v>0</v>
      </c>
      <c r="C1" s="22"/>
      <c r="D1" s="22"/>
      <c r="E1" s="22"/>
      <c r="G1" s="22" t="s">
        <v>25</v>
      </c>
      <c r="H1" s="22"/>
      <c r="I1" s="22"/>
      <c r="J1" s="24">
        <v>2019</v>
      </c>
      <c r="K1" s="22"/>
      <c r="L1" s="22"/>
      <c r="M1" s="22"/>
      <c r="N1" s="22"/>
    </row>
    <row r="2" spans="1:14" s="2" customFormat="1" ht="18.75" customHeight="1" x14ac:dyDescent="0.3">
      <c r="A2" s="3" t="s">
        <v>1</v>
      </c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6" customFormat="1" ht="24" customHeight="1" x14ac:dyDescent="0.2">
      <c r="A3" s="4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54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s="6" customFormat="1" ht="11.1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2" customFormat="1" ht="15.75" customHeight="1" x14ac:dyDescent="0.3">
      <c r="A5" s="9" t="s">
        <v>15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3" customFormat="1" ht="15.75" customHeight="1" x14ac:dyDescent="0.25">
      <c r="A6" s="26" t="s">
        <v>48</v>
      </c>
      <c r="B6" s="12">
        <f>B7+B11</f>
        <v>1631232</v>
      </c>
      <c r="C6" s="12">
        <f t="shared" ref="C6:M6" si="0">C7+C11</f>
        <v>914988</v>
      </c>
      <c r="D6" s="12">
        <f t="shared" si="0"/>
        <v>1125742</v>
      </c>
      <c r="E6" s="12">
        <f t="shared" si="0"/>
        <v>1295122</v>
      </c>
      <c r="F6" s="12">
        <f t="shared" si="0"/>
        <v>1460149</v>
      </c>
      <c r="G6" s="12">
        <f t="shared" si="0"/>
        <v>1900949</v>
      </c>
      <c r="H6" s="12">
        <f t="shared" si="0"/>
        <v>1739090</v>
      </c>
      <c r="I6" s="12">
        <f t="shared" si="0"/>
        <v>1030693</v>
      </c>
      <c r="J6" s="12">
        <f t="shared" si="0"/>
        <v>1123946</v>
      </c>
      <c r="K6" s="12">
        <f t="shared" si="0"/>
        <v>1253225</v>
      </c>
      <c r="L6" s="12">
        <f t="shared" si="0"/>
        <v>1132048</v>
      </c>
      <c r="M6" s="12">
        <f t="shared" si="0"/>
        <v>1283024</v>
      </c>
      <c r="N6" s="12">
        <f t="shared" ref="N6:N20" si="1">SUM(B6:M6)</f>
        <v>15890208</v>
      </c>
    </row>
    <row r="7" spans="1:14" s="2" customFormat="1" ht="15.75" customHeight="1" x14ac:dyDescent="0.25">
      <c r="A7" s="28" t="s">
        <v>31</v>
      </c>
      <c r="B7" s="14">
        <f>SUM(B8:B10)</f>
        <v>1360529</v>
      </c>
      <c r="C7" s="14">
        <f t="shared" ref="C7:M7" si="2">SUM(C8:C10)</f>
        <v>817865</v>
      </c>
      <c r="D7" s="14">
        <f t="shared" si="2"/>
        <v>804261</v>
      </c>
      <c r="E7" s="14">
        <f t="shared" si="2"/>
        <v>1126577</v>
      </c>
      <c r="F7" s="14">
        <f t="shared" si="2"/>
        <v>1247584</v>
      </c>
      <c r="G7" s="14">
        <f t="shared" si="2"/>
        <v>1618066</v>
      </c>
      <c r="H7" s="14">
        <f t="shared" si="2"/>
        <v>1397098</v>
      </c>
      <c r="I7" s="14">
        <f t="shared" si="2"/>
        <v>828794</v>
      </c>
      <c r="J7" s="14">
        <f t="shared" si="2"/>
        <v>752969</v>
      </c>
      <c r="K7" s="14">
        <f t="shared" si="2"/>
        <v>883012</v>
      </c>
      <c r="L7" s="14">
        <f t="shared" si="2"/>
        <v>871410</v>
      </c>
      <c r="M7" s="14">
        <f t="shared" si="2"/>
        <v>826526</v>
      </c>
      <c r="N7" s="14">
        <f t="shared" si="1"/>
        <v>12534691</v>
      </c>
    </row>
    <row r="8" spans="1:14" s="2" customFormat="1" ht="15.75" customHeight="1" x14ac:dyDescent="0.25">
      <c r="A8" s="25" t="s">
        <v>27</v>
      </c>
      <c r="B8" s="14">
        <v>739762</v>
      </c>
      <c r="C8" s="14">
        <v>431484</v>
      </c>
      <c r="D8" s="14">
        <v>498175</v>
      </c>
      <c r="E8" s="14">
        <v>619153</v>
      </c>
      <c r="F8" s="14">
        <v>747517</v>
      </c>
      <c r="G8" s="14">
        <v>1300437</v>
      </c>
      <c r="H8" s="14">
        <v>672349</v>
      </c>
      <c r="I8" s="14">
        <v>490581</v>
      </c>
      <c r="J8" s="14">
        <v>432616</v>
      </c>
      <c r="K8" s="14">
        <v>559954</v>
      </c>
      <c r="L8" s="14">
        <v>395435</v>
      </c>
      <c r="M8" s="14">
        <v>588635</v>
      </c>
      <c r="N8" s="14">
        <f t="shared" si="1"/>
        <v>7476098</v>
      </c>
    </row>
    <row r="9" spans="1:14" s="2" customFormat="1" ht="15.75" customHeight="1" x14ac:dyDescent="0.25">
      <c r="A9" s="25" t="s">
        <v>28</v>
      </c>
      <c r="B9" s="14">
        <v>160372</v>
      </c>
      <c r="C9" s="14">
        <v>148626</v>
      </c>
      <c r="D9" s="14">
        <v>146126</v>
      </c>
      <c r="E9" s="14">
        <v>158612</v>
      </c>
      <c r="F9" s="14">
        <v>181527</v>
      </c>
      <c r="G9" s="14">
        <v>147761</v>
      </c>
      <c r="H9" s="14">
        <v>185530</v>
      </c>
      <c r="I9" s="14">
        <v>159900</v>
      </c>
      <c r="J9" s="14">
        <v>152493</v>
      </c>
      <c r="K9" s="14">
        <v>118812</v>
      </c>
      <c r="L9" s="14">
        <v>125511</v>
      </c>
      <c r="M9" s="14">
        <v>115072</v>
      </c>
      <c r="N9" s="14">
        <f t="shared" si="1"/>
        <v>1800342</v>
      </c>
    </row>
    <row r="10" spans="1:14" s="2" customFormat="1" ht="15.75" customHeight="1" x14ac:dyDescent="0.25">
      <c r="A10" s="25" t="s">
        <v>29</v>
      </c>
      <c r="B10" s="14">
        <v>460395</v>
      </c>
      <c r="C10" s="14">
        <v>237755</v>
      </c>
      <c r="D10" s="14">
        <v>159960</v>
      </c>
      <c r="E10" s="14">
        <v>348812</v>
      </c>
      <c r="F10" s="14">
        <v>318540</v>
      </c>
      <c r="G10" s="14">
        <v>169868</v>
      </c>
      <c r="H10" s="14">
        <v>539219</v>
      </c>
      <c r="I10" s="14">
        <v>178313</v>
      </c>
      <c r="J10" s="14">
        <v>167860</v>
      </c>
      <c r="K10" s="14">
        <v>204246</v>
      </c>
      <c r="L10" s="14">
        <v>350464</v>
      </c>
      <c r="M10" s="14">
        <v>122819</v>
      </c>
      <c r="N10" s="14">
        <f t="shared" si="1"/>
        <v>3258251</v>
      </c>
    </row>
    <row r="11" spans="1:14" s="2" customFormat="1" ht="15.75" customHeight="1" x14ac:dyDescent="0.25">
      <c r="A11" s="28" t="s">
        <v>32</v>
      </c>
      <c r="B11" s="14">
        <v>270703</v>
      </c>
      <c r="C11" s="14">
        <v>97123</v>
      </c>
      <c r="D11" s="14">
        <v>321481</v>
      </c>
      <c r="E11" s="14">
        <v>168545</v>
      </c>
      <c r="F11" s="14">
        <v>212565</v>
      </c>
      <c r="G11" s="14">
        <v>282883</v>
      </c>
      <c r="H11" s="14">
        <v>341992</v>
      </c>
      <c r="I11" s="14">
        <v>201899</v>
      </c>
      <c r="J11" s="14">
        <v>370977</v>
      </c>
      <c r="K11" s="14">
        <v>370213</v>
      </c>
      <c r="L11" s="14">
        <v>260638</v>
      </c>
      <c r="M11" s="14">
        <v>456498</v>
      </c>
      <c r="N11" s="14">
        <f t="shared" si="1"/>
        <v>3355517</v>
      </c>
    </row>
    <row r="12" spans="1:14" s="2" customFormat="1" ht="15.75" customHeight="1" x14ac:dyDescent="0.25">
      <c r="A12" s="25" t="s">
        <v>50</v>
      </c>
      <c r="B12" s="14">
        <v>125375</v>
      </c>
      <c r="C12" s="14">
        <v>0</v>
      </c>
      <c r="D12" s="14">
        <v>200750</v>
      </c>
      <c r="E12" s="14">
        <v>0</v>
      </c>
      <c r="F12" s="14">
        <v>113063</v>
      </c>
      <c r="G12" s="14">
        <v>100225</v>
      </c>
      <c r="H12" s="14">
        <v>150750</v>
      </c>
      <c r="I12" s="14">
        <v>0</v>
      </c>
      <c r="J12" s="14">
        <v>250750</v>
      </c>
      <c r="K12" s="14">
        <v>261303</v>
      </c>
      <c r="L12" s="14">
        <v>75375</v>
      </c>
      <c r="M12" s="14">
        <v>150375</v>
      </c>
      <c r="N12" s="14">
        <f t="shared" si="1"/>
        <v>1427966</v>
      </c>
    </row>
    <row r="13" spans="1:14" s="15" customFormat="1" ht="15.75" customHeight="1" x14ac:dyDescent="0.25">
      <c r="A13" s="27" t="s">
        <v>30</v>
      </c>
      <c r="B13" s="12">
        <f>B14+B17+B20</f>
        <v>1665503</v>
      </c>
      <c r="C13" s="12">
        <f t="shared" ref="C13:L13" si="3">C14+C17+C20</f>
        <v>1766547</v>
      </c>
      <c r="D13" s="12">
        <f t="shared" si="3"/>
        <v>1550429</v>
      </c>
      <c r="E13" s="12">
        <f t="shared" si="3"/>
        <v>1865140</v>
      </c>
      <c r="F13" s="12">
        <f t="shared" si="3"/>
        <v>2716073</v>
      </c>
      <c r="G13" s="12">
        <f t="shared" si="3"/>
        <v>1774775</v>
      </c>
      <c r="H13" s="12">
        <f t="shared" si="3"/>
        <v>1695302</v>
      </c>
      <c r="I13" s="12">
        <f t="shared" si="3"/>
        <v>1833848</v>
      </c>
      <c r="J13" s="12">
        <f t="shared" si="3"/>
        <v>1862686</v>
      </c>
      <c r="K13" s="12">
        <f t="shared" si="3"/>
        <v>1885056</v>
      </c>
      <c r="L13" s="12">
        <f t="shared" si="3"/>
        <v>2444598</v>
      </c>
      <c r="M13" s="12">
        <f>M14+M17+M20</f>
        <v>2542458</v>
      </c>
      <c r="N13" s="12">
        <f>SUM(B13:M13)</f>
        <v>23602415</v>
      </c>
    </row>
    <row r="14" spans="1:14" s="2" customFormat="1" ht="15.75" customHeight="1" x14ac:dyDescent="0.25">
      <c r="A14" s="28" t="s">
        <v>33</v>
      </c>
      <c r="B14" s="14">
        <v>1206361</v>
      </c>
      <c r="C14" s="14">
        <v>1368116</v>
      </c>
      <c r="D14" s="14">
        <v>903058</v>
      </c>
      <c r="E14" s="14">
        <v>1255574</v>
      </c>
      <c r="F14" s="14">
        <v>1290252</v>
      </c>
      <c r="G14" s="14">
        <v>1203283</v>
      </c>
      <c r="H14" s="14">
        <v>1305673</v>
      </c>
      <c r="I14" s="14">
        <v>1330487</v>
      </c>
      <c r="J14" s="14">
        <v>1156303</v>
      </c>
      <c r="K14" s="14">
        <v>1202546</v>
      </c>
      <c r="L14" s="14">
        <v>1073979</v>
      </c>
      <c r="M14" s="14">
        <v>1940929</v>
      </c>
      <c r="N14" s="14">
        <f t="shared" si="1"/>
        <v>15236561</v>
      </c>
    </row>
    <row r="15" spans="1:14" s="2" customFormat="1" ht="15.75" customHeight="1" x14ac:dyDescent="0.25">
      <c r="A15" s="25" t="s">
        <v>51</v>
      </c>
      <c r="B15" s="14">
        <v>99268</v>
      </c>
      <c r="C15" s="14">
        <v>276704</v>
      </c>
      <c r="D15" s="14">
        <v>66645</v>
      </c>
      <c r="E15" s="14">
        <v>321241</v>
      </c>
      <c r="F15" s="14">
        <v>149140</v>
      </c>
      <c r="G15" s="14">
        <v>168410</v>
      </c>
      <c r="H15" s="14">
        <v>182919</v>
      </c>
      <c r="I15" s="14">
        <v>248685</v>
      </c>
      <c r="J15" s="14">
        <v>196314</v>
      </c>
      <c r="K15" s="14">
        <v>259544</v>
      </c>
      <c r="L15" s="14">
        <v>105123</v>
      </c>
      <c r="M15" s="14">
        <v>195202</v>
      </c>
      <c r="N15" s="14">
        <f t="shared" si="1"/>
        <v>2269195</v>
      </c>
    </row>
    <row r="16" spans="1:14" s="2" customFormat="1" ht="15.75" customHeight="1" x14ac:dyDescent="0.25">
      <c r="A16" s="25" t="s">
        <v>45</v>
      </c>
      <c r="B16" s="14">
        <v>470064</v>
      </c>
      <c r="C16" s="14">
        <v>424595</v>
      </c>
      <c r="D16" s="14">
        <v>84755</v>
      </c>
      <c r="E16" s="14">
        <v>254578</v>
      </c>
      <c r="F16" s="14">
        <v>277593</v>
      </c>
      <c r="G16" s="14">
        <v>211765</v>
      </c>
      <c r="H16" s="14">
        <v>227103</v>
      </c>
      <c r="I16" s="14">
        <v>85422</v>
      </c>
      <c r="J16" s="14">
        <v>94279</v>
      </c>
      <c r="K16" s="14">
        <v>67662</v>
      </c>
      <c r="L16" s="14">
        <v>78913</v>
      </c>
      <c r="M16" s="14">
        <v>564782</v>
      </c>
      <c r="N16" s="14">
        <f t="shared" si="1"/>
        <v>2841511</v>
      </c>
    </row>
    <row r="17" spans="1:14" s="2" customFormat="1" ht="15.75" customHeight="1" x14ac:dyDescent="0.25">
      <c r="A17" s="28" t="s">
        <v>47</v>
      </c>
      <c r="B17" s="14">
        <f>SUM(B18:B19)</f>
        <v>433170</v>
      </c>
      <c r="C17" s="14">
        <f t="shared" ref="C17:M17" si="4">SUM(C18:C19)</f>
        <v>388406</v>
      </c>
      <c r="D17" s="14">
        <f t="shared" si="4"/>
        <v>640613</v>
      </c>
      <c r="E17" s="14">
        <f t="shared" si="4"/>
        <v>593662</v>
      </c>
      <c r="F17" s="14">
        <f t="shared" si="4"/>
        <v>1364937</v>
      </c>
      <c r="G17" s="14">
        <f t="shared" si="4"/>
        <v>544872</v>
      </c>
      <c r="H17" s="14">
        <f t="shared" si="4"/>
        <v>355661</v>
      </c>
      <c r="I17" s="14">
        <f t="shared" si="4"/>
        <v>495380</v>
      </c>
      <c r="J17" s="14">
        <f t="shared" si="4"/>
        <v>696088</v>
      </c>
      <c r="K17" s="14">
        <f t="shared" si="4"/>
        <v>670014</v>
      </c>
      <c r="L17" s="14">
        <f t="shared" si="4"/>
        <v>1304936</v>
      </c>
      <c r="M17" s="14">
        <f t="shared" si="4"/>
        <v>580052</v>
      </c>
      <c r="N17" s="14">
        <f t="shared" si="1"/>
        <v>8067791</v>
      </c>
    </row>
    <row r="18" spans="1:14" s="2" customFormat="1" ht="15.75" customHeight="1" x14ac:dyDescent="0.25">
      <c r="A18" s="25" t="s">
        <v>52</v>
      </c>
      <c r="B18" s="14">
        <v>370108</v>
      </c>
      <c r="C18" s="14">
        <v>278878</v>
      </c>
      <c r="D18" s="14">
        <v>416823</v>
      </c>
      <c r="E18" s="14">
        <v>353180</v>
      </c>
      <c r="F18" s="14">
        <v>436470</v>
      </c>
      <c r="G18" s="14">
        <v>470460</v>
      </c>
      <c r="H18" s="14">
        <v>292073</v>
      </c>
      <c r="I18" s="14">
        <v>385488</v>
      </c>
      <c r="J18" s="14">
        <v>471784</v>
      </c>
      <c r="K18" s="14">
        <v>451985</v>
      </c>
      <c r="L18" s="14">
        <v>418405</v>
      </c>
      <c r="M18" s="14">
        <v>495658</v>
      </c>
      <c r="N18" s="14">
        <f t="shared" si="1"/>
        <v>4841312</v>
      </c>
    </row>
    <row r="19" spans="1:14" s="2" customFormat="1" ht="15.75" customHeight="1" x14ac:dyDescent="0.25">
      <c r="A19" s="25" t="s">
        <v>46</v>
      </c>
      <c r="B19" s="14">
        <v>63062</v>
      </c>
      <c r="C19" s="14">
        <v>109528</v>
      </c>
      <c r="D19" s="14">
        <v>223790</v>
      </c>
      <c r="E19" s="14">
        <v>240482</v>
      </c>
      <c r="F19" s="14">
        <v>928467</v>
      </c>
      <c r="G19" s="14">
        <v>74412</v>
      </c>
      <c r="H19" s="14">
        <v>63588</v>
      </c>
      <c r="I19" s="14">
        <v>109892</v>
      </c>
      <c r="J19" s="14">
        <v>224304</v>
      </c>
      <c r="K19" s="14">
        <v>218029</v>
      </c>
      <c r="L19" s="14">
        <v>886531</v>
      </c>
      <c r="M19" s="14">
        <v>84394</v>
      </c>
      <c r="N19" s="14">
        <f t="shared" si="1"/>
        <v>3226479</v>
      </c>
    </row>
    <row r="20" spans="1:14" s="2" customFormat="1" ht="15.75" customHeight="1" x14ac:dyDescent="0.25">
      <c r="A20" s="28" t="s">
        <v>53</v>
      </c>
      <c r="B20" s="14">
        <v>25972</v>
      </c>
      <c r="C20" s="14">
        <v>10025</v>
      </c>
      <c r="D20" s="14">
        <v>6758</v>
      </c>
      <c r="E20" s="14">
        <v>15904</v>
      </c>
      <c r="F20" s="14">
        <v>60884</v>
      </c>
      <c r="G20" s="14">
        <v>26620</v>
      </c>
      <c r="H20" s="14">
        <v>33968</v>
      </c>
      <c r="I20" s="14">
        <v>7981</v>
      </c>
      <c r="J20" s="14">
        <v>10295</v>
      </c>
      <c r="K20" s="14">
        <v>12496</v>
      </c>
      <c r="L20" s="14">
        <v>65683</v>
      </c>
      <c r="M20" s="14">
        <v>21477</v>
      </c>
      <c r="N20" s="14">
        <f t="shared" si="1"/>
        <v>298063</v>
      </c>
    </row>
    <row r="21" spans="1:14" s="2" customFormat="1" ht="11.1" customHeight="1" x14ac:dyDescent="0.25">
      <c r="A21" s="16"/>
      <c r="B21" s="14"/>
      <c r="C21" s="14"/>
      <c r="D21" s="14"/>
      <c r="E21" s="14"/>
      <c r="F21" s="14"/>
      <c r="G21" s="14"/>
      <c r="H21" s="14"/>
      <c r="I21" s="14"/>
      <c r="J21" s="12"/>
      <c r="K21" s="12"/>
      <c r="L21" s="12"/>
      <c r="M21" s="12"/>
      <c r="N21" s="12"/>
    </row>
    <row r="22" spans="1:14" s="13" customFormat="1" ht="15.75" customHeight="1" x14ac:dyDescent="0.25">
      <c r="A22" s="11" t="s">
        <v>16</v>
      </c>
      <c r="B22" s="12">
        <f>B6-B13</f>
        <v>-34271</v>
      </c>
      <c r="C22" s="12">
        <f t="shared" ref="C22:J22" si="5">C6-C13</f>
        <v>-851559</v>
      </c>
      <c r="D22" s="12">
        <f t="shared" si="5"/>
        <v>-424687</v>
      </c>
      <c r="E22" s="12">
        <f t="shared" si="5"/>
        <v>-570018</v>
      </c>
      <c r="F22" s="12">
        <f t="shared" si="5"/>
        <v>-1255924</v>
      </c>
      <c r="G22" s="12">
        <f t="shared" si="5"/>
        <v>126174</v>
      </c>
      <c r="H22" s="12">
        <f t="shared" si="5"/>
        <v>43788</v>
      </c>
      <c r="I22" s="12">
        <f t="shared" si="5"/>
        <v>-803155</v>
      </c>
      <c r="J22" s="12">
        <f t="shared" si="5"/>
        <v>-738740</v>
      </c>
      <c r="K22" s="12">
        <f>K6-K13</f>
        <v>-631831</v>
      </c>
      <c r="L22" s="12">
        <f>L6-L13</f>
        <v>-1312550</v>
      </c>
      <c r="M22" s="12">
        <f>M6-M13</f>
        <v>-1259434</v>
      </c>
      <c r="N22" s="12">
        <f>SUM(B22:M22)</f>
        <v>-7712207</v>
      </c>
    </row>
    <row r="23" spans="1:14" s="13" customFormat="1" ht="15.75" customHeight="1" x14ac:dyDescent="0.25">
      <c r="A23" s="29" t="s">
        <v>34</v>
      </c>
      <c r="B23" s="17">
        <f>B22/B13</f>
        <v>-2.0576966838246464E-2</v>
      </c>
      <c r="C23" s="17">
        <f t="shared" ref="C23:J23" si="6">C22/C13</f>
        <v>-0.48204718017692144</v>
      </c>
      <c r="D23" s="17">
        <f t="shared" si="6"/>
        <v>-0.27391580007855892</v>
      </c>
      <c r="E23" s="17">
        <f t="shared" si="6"/>
        <v>-0.30561673654524596</v>
      </c>
      <c r="F23" s="17">
        <f t="shared" si="6"/>
        <v>-0.4624043610020791</v>
      </c>
      <c r="G23" s="17">
        <f t="shared" si="6"/>
        <v>7.1092955445056422E-2</v>
      </c>
      <c r="H23" s="17">
        <f t="shared" si="6"/>
        <v>2.5829026332771388E-2</v>
      </c>
      <c r="I23" s="17">
        <f t="shared" si="6"/>
        <v>-0.43796159768966675</v>
      </c>
      <c r="J23" s="17">
        <f t="shared" si="6"/>
        <v>-0.39659931947735688</v>
      </c>
      <c r="K23" s="17">
        <f>K22/K13</f>
        <v>-0.33517890184694776</v>
      </c>
      <c r="L23" s="17">
        <f>L22/L13</f>
        <v>-0.53691854448052401</v>
      </c>
      <c r="M23" s="17">
        <f>M22/M13</f>
        <v>-0.49536078865412919</v>
      </c>
      <c r="N23" s="17">
        <f>N22/N13</f>
        <v>-0.32675499519858453</v>
      </c>
    </row>
    <row r="24" spans="1:14" s="13" customFormat="1" ht="15.75" customHeight="1" x14ac:dyDescent="0.25">
      <c r="A24" s="11" t="s">
        <v>18</v>
      </c>
      <c r="B24" s="12">
        <f>B6-B14</f>
        <v>424871</v>
      </c>
      <c r="C24" s="12">
        <f t="shared" ref="C24:J24" si="7">C6-C14</f>
        <v>-453128</v>
      </c>
      <c r="D24" s="12">
        <f t="shared" si="7"/>
        <v>222684</v>
      </c>
      <c r="E24" s="12">
        <f t="shared" si="7"/>
        <v>39548</v>
      </c>
      <c r="F24" s="12">
        <f t="shared" si="7"/>
        <v>169897</v>
      </c>
      <c r="G24" s="12">
        <f t="shared" si="7"/>
        <v>697666</v>
      </c>
      <c r="H24" s="12">
        <f t="shared" si="7"/>
        <v>433417</v>
      </c>
      <c r="I24" s="12">
        <f t="shared" si="7"/>
        <v>-299794</v>
      </c>
      <c r="J24" s="12">
        <f t="shared" si="7"/>
        <v>-32357</v>
      </c>
      <c r="K24" s="12">
        <f>K6-K14</f>
        <v>50679</v>
      </c>
      <c r="L24" s="12">
        <f>L6-L14</f>
        <v>58069</v>
      </c>
      <c r="M24" s="12">
        <f>M6-M14</f>
        <v>-657905</v>
      </c>
      <c r="N24" s="12">
        <f>SUM(B24:M24)</f>
        <v>653647</v>
      </c>
    </row>
    <row r="25" spans="1:14" s="13" customFormat="1" ht="15.75" customHeight="1" x14ac:dyDescent="0.25">
      <c r="A25" s="29" t="s">
        <v>34</v>
      </c>
      <c r="B25" s="17">
        <f>B24/B13</f>
        <v>0.2551007113166413</v>
      </c>
      <c r="C25" s="17">
        <f t="shared" ref="C25:J25" si="8">C24/C13</f>
        <v>-0.25650492174847317</v>
      </c>
      <c r="D25" s="17">
        <f t="shared" si="8"/>
        <v>0.14362734443176695</v>
      </c>
      <c r="E25" s="17">
        <f t="shared" si="8"/>
        <v>2.1203770226363706E-2</v>
      </c>
      <c r="F25" s="17">
        <f t="shared" si="8"/>
        <v>6.2552442441716399E-2</v>
      </c>
      <c r="G25" s="17">
        <f t="shared" si="8"/>
        <v>0.39310109732219578</v>
      </c>
      <c r="H25" s="17">
        <f t="shared" si="8"/>
        <v>0.25565769402737681</v>
      </c>
      <c r="I25" s="17">
        <f t="shared" si="8"/>
        <v>-0.16347810723680478</v>
      </c>
      <c r="J25" s="17">
        <f t="shared" si="8"/>
        <v>-1.7371151122626143E-2</v>
      </c>
      <c r="K25" s="17">
        <f>K24/K13</f>
        <v>2.6884612446526786E-2</v>
      </c>
      <c r="L25" s="17">
        <f>L24/L13</f>
        <v>2.3754007816418076E-2</v>
      </c>
      <c r="M25" s="17">
        <f>M24/M13</f>
        <v>-0.25876730313735763</v>
      </c>
      <c r="N25" s="17">
        <f>N24/N13</f>
        <v>2.7694072831106479E-2</v>
      </c>
    </row>
    <row r="26" spans="1:14" s="2" customFormat="1" ht="11.1" customHeight="1" x14ac:dyDescent="0.25">
      <c r="A26" s="16"/>
      <c r="B26" s="18"/>
      <c r="C26" s="18"/>
      <c r="D26" s="18"/>
      <c r="E26" s="18"/>
      <c r="F26" s="18"/>
      <c r="G26" s="18"/>
      <c r="H26" s="18"/>
      <c r="I26" s="18"/>
      <c r="J26" s="12"/>
      <c r="K26" s="12"/>
      <c r="L26" s="12"/>
      <c r="M26" s="12"/>
      <c r="N26" s="12"/>
    </row>
    <row r="27" spans="1:14" s="2" customFormat="1" ht="15.75" customHeight="1" x14ac:dyDescent="0.3">
      <c r="A27" s="19" t="s">
        <v>19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s="15" customFormat="1" ht="15.75" customHeight="1" x14ac:dyDescent="0.25">
      <c r="A28" s="27" t="s">
        <v>35</v>
      </c>
      <c r="B28" s="12">
        <f>SUM(B29:B32)</f>
        <v>93441</v>
      </c>
      <c r="C28" s="12">
        <f t="shared" ref="C28:M28" si="9">SUM(C29:C32)</f>
        <v>80398</v>
      </c>
      <c r="D28" s="12">
        <f t="shared" si="9"/>
        <v>38377</v>
      </c>
      <c r="E28" s="12">
        <f t="shared" si="9"/>
        <v>37954</v>
      </c>
      <c r="F28" s="12">
        <f t="shared" si="9"/>
        <v>52498</v>
      </c>
      <c r="G28" s="12">
        <f t="shared" si="9"/>
        <v>41812</v>
      </c>
      <c r="H28" s="12">
        <f t="shared" si="9"/>
        <v>104370</v>
      </c>
      <c r="I28" s="12">
        <f t="shared" si="9"/>
        <v>66622</v>
      </c>
      <c r="J28" s="12">
        <f t="shared" si="9"/>
        <v>66772</v>
      </c>
      <c r="K28" s="12">
        <f t="shared" si="9"/>
        <v>80028</v>
      </c>
      <c r="L28" s="12">
        <f t="shared" si="9"/>
        <v>59749</v>
      </c>
      <c r="M28" s="12">
        <f t="shared" si="9"/>
        <v>67575</v>
      </c>
      <c r="N28" s="12">
        <f t="shared" ref="N28:N35" si="10">SUM(B28:M28)</f>
        <v>789596</v>
      </c>
    </row>
    <row r="29" spans="1:14" s="2" customFormat="1" ht="15.75" customHeight="1" x14ac:dyDescent="0.25">
      <c r="A29" s="28" t="s">
        <v>37</v>
      </c>
      <c r="B29" s="14">
        <v>6212</v>
      </c>
      <c r="C29" s="14">
        <v>16183</v>
      </c>
      <c r="D29" s="14">
        <v>5102</v>
      </c>
      <c r="E29" s="14">
        <v>5476</v>
      </c>
      <c r="F29" s="14">
        <v>12772</v>
      </c>
      <c r="G29" s="14">
        <v>5182</v>
      </c>
      <c r="H29" s="14">
        <v>7011</v>
      </c>
      <c r="I29" s="14">
        <v>37701</v>
      </c>
      <c r="J29" s="14">
        <v>32300</v>
      </c>
      <c r="K29" s="14">
        <v>44643</v>
      </c>
      <c r="L29" s="14">
        <v>28348</v>
      </c>
      <c r="M29" s="14">
        <v>25187</v>
      </c>
      <c r="N29" s="14">
        <f t="shared" si="10"/>
        <v>226117</v>
      </c>
    </row>
    <row r="30" spans="1:14" s="2" customFormat="1" ht="15.75" customHeight="1" x14ac:dyDescent="0.25">
      <c r="A30" s="28" t="s">
        <v>38</v>
      </c>
      <c r="B30" s="14">
        <v>60075</v>
      </c>
      <c r="C30" s="14">
        <v>44863</v>
      </c>
      <c r="D30" s="14">
        <v>13415</v>
      </c>
      <c r="E30" s="14">
        <v>11842</v>
      </c>
      <c r="F30" s="14">
        <v>13455</v>
      </c>
      <c r="G30" s="14">
        <v>11983</v>
      </c>
      <c r="H30" s="14">
        <v>69125</v>
      </c>
      <c r="I30" s="14">
        <v>12051</v>
      </c>
      <c r="J30" s="14">
        <v>12321</v>
      </c>
      <c r="K30" s="14">
        <v>9397</v>
      </c>
      <c r="L30" s="14">
        <v>8899</v>
      </c>
      <c r="M30" s="14">
        <v>12287</v>
      </c>
      <c r="N30" s="14">
        <f t="shared" si="10"/>
        <v>279713</v>
      </c>
    </row>
    <row r="31" spans="1:14" s="2" customFormat="1" ht="15.75" customHeight="1" x14ac:dyDescent="0.25">
      <c r="A31" s="28" t="s">
        <v>39</v>
      </c>
      <c r="B31" s="14">
        <v>13222</v>
      </c>
      <c r="C31" s="14">
        <v>7800</v>
      </c>
      <c r="D31" s="14">
        <v>8798</v>
      </c>
      <c r="E31" s="14">
        <v>8829</v>
      </c>
      <c r="F31" s="14">
        <v>11117</v>
      </c>
      <c r="G31" s="14">
        <v>10370</v>
      </c>
      <c r="H31" s="14">
        <v>10170</v>
      </c>
      <c r="I31" s="14">
        <v>8292</v>
      </c>
      <c r="J31" s="14">
        <v>11862</v>
      </c>
      <c r="K31" s="14">
        <v>17655</v>
      </c>
      <c r="L31" s="14">
        <v>10891</v>
      </c>
      <c r="M31" s="14">
        <v>15356</v>
      </c>
      <c r="N31" s="14">
        <f t="shared" si="10"/>
        <v>134362</v>
      </c>
    </row>
    <row r="32" spans="1:14" s="2" customFormat="1" ht="15.75" customHeight="1" x14ac:dyDescent="0.25">
      <c r="A32" s="28" t="s">
        <v>40</v>
      </c>
      <c r="B32" s="14">
        <v>13932</v>
      </c>
      <c r="C32" s="14">
        <v>11552</v>
      </c>
      <c r="D32" s="14">
        <v>11062</v>
      </c>
      <c r="E32" s="14">
        <v>11807</v>
      </c>
      <c r="F32" s="14">
        <v>15154</v>
      </c>
      <c r="G32" s="14">
        <v>14277</v>
      </c>
      <c r="H32" s="14">
        <v>18064</v>
      </c>
      <c r="I32" s="14">
        <v>8578</v>
      </c>
      <c r="J32" s="14">
        <v>10289</v>
      </c>
      <c r="K32" s="14">
        <v>8333</v>
      </c>
      <c r="L32" s="14">
        <v>11611</v>
      </c>
      <c r="M32" s="14">
        <v>14745</v>
      </c>
      <c r="N32" s="14">
        <f t="shared" si="10"/>
        <v>149404</v>
      </c>
    </row>
    <row r="33" spans="1:14" s="15" customFormat="1" ht="15.75" customHeight="1" x14ac:dyDescent="0.25">
      <c r="A33" s="27" t="s">
        <v>36</v>
      </c>
      <c r="B33" s="12">
        <f t="shared" ref="B33:M33" si="11">SUM(B34:B37)</f>
        <v>168968</v>
      </c>
      <c r="C33" s="12">
        <f t="shared" si="11"/>
        <v>110741</v>
      </c>
      <c r="D33" s="12">
        <f t="shared" si="11"/>
        <v>82236</v>
      </c>
      <c r="E33" s="12">
        <f t="shared" si="11"/>
        <v>87828</v>
      </c>
      <c r="F33" s="12">
        <f t="shared" si="11"/>
        <v>314916</v>
      </c>
      <c r="G33" s="12">
        <f t="shared" si="11"/>
        <v>217127</v>
      </c>
      <c r="H33" s="12">
        <f t="shared" si="11"/>
        <v>133331</v>
      </c>
      <c r="I33" s="12">
        <f t="shared" si="11"/>
        <v>80904</v>
      </c>
      <c r="J33" s="12">
        <f t="shared" si="11"/>
        <v>292588</v>
      </c>
      <c r="K33" s="12">
        <f t="shared" si="11"/>
        <v>99717</v>
      </c>
      <c r="L33" s="12">
        <f t="shared" si="11"/>
        <v>92463</v>
      </c>
      <c r="M33" s="12">
        <f t="shared" si="11"/>
        <v>195373</v>
      </c>
      <c r="N33" s="12">
        <f>SUM(B33:M33)</f>
        <v>1876192</v>
      </c>
    </row>
    <row r="34" spans="1:14" s="2" customFormat="1" ht="15.75" customHeight="1" x14ac:dyDescent="0.25">
      <c r="A34" s="28" t="s">
        <v>41</v>
      </c>
      <c r="B34" s="14">
        <v>4614</v>
      </c>
      <c r="C34" s="14">
        <v>7307</v>
      </c>
      <c r="D34" s="14">
        <v>6917</v>
      </c>
      <c r="E34" s="14">
        <v>23977</v>
      </c>
      <c r="F34" s="14">
        <v>742</v>
      </c>
      <c r="G34" s="14">
        <v>10864</v>
      </c>
      <c r="H34" s="14">
        <v>11393</v>
      </c>
      <c r="I34" s="14">
        <v>9541</v>
      </c>
      <c r="J34" s="14">
        <v>7752</v>
      </c>
      <c r="K34" s="14">
        <v>14390</v>
      </c>
      <c r="L34" s="14">
        <v>4687</v>
      </c>
      <c r="M34" s="14">
        <v>18892</v>
      </c>
      <c r="N34" s="14">
        <f>SUM(B34:M34)</f>
        <v>121076</v>
      </c>
    </row>
    <row r="35" spans="1:14" s="2" customFormat="1" ht="15.75" customHeight="1" x14ac:dyDescent="0.25">
      <c r="A35" s="28" t="s">
        <v>42</v>
      </c>
      <c r="B35" s="14">
        <v>30277</v>
      </c>
      <c r="C35" s="14">
        <v>52593</v>
      </c>
      <c r="D35" s="14">
        <v>23472</v>
      </c>
      <c r="E35" s="14">
        <v>53</v>
      </c>
      <c r="F35" s="14">
        <v>226322</v>
      </c>
      <c r="G35" s="14">
        <v>82492</v>
      </c>
      <c r="H35" s="14">
        <v>3994</v>
      </c>
      <c r="I35" s="14">
        <v>34340</v>
      </c>
      <c r="J35" s="14">
        <v>236324</v>
      </c>
      <c r="K35" s="14">
        <v>25109</v>
      </c>
      <c r="L35" s="14">
        <v>38797</v>
      </c>
      <c r="M35" s="14">
        <v>116079</v>
      </c>
      <c r="N35" s="14">
        <f t="shared" si="10"/>
        <v>869852</v>
      </c>
    </row>
    <row r="36" spans="1:14" s="2" customFormat="1" ht="15.75" customHeight="1" x14ac:dyDescent="0.25">
      <c r="A36" s="28" t="s">
        <v>43</v>
      </c>
      <c r="B36" s="14">
        <v>82578</v>
      </c>
      <c r="C36" s="14">
        <v>7721</v>
      </c>
      <c r="D36" s="14">
        <v>6108</v>
      </c>
      <c r="E36" s="14">
        <v>3703</v>
      </c>
      <c r="F36" s="14">
        <v>21244</v>
      </c>
      <c r="G36" s="14">
        <v>56855</v>
      </c>
      <c r="H36" s="14">
        <v>42275</v>
      </c>
      <c r="I36" s="14">
        <v>7465</v>
      </c>
      <c r="J36" s="14">
        <v>19591</v>
      </c>
      <c r="K36" s="14">
        <v>6720</v>
      </c>
      <c r="L36" s="14">
        <v>5047</v>
      </c>
      <c r="M36" s="14">
        <v>18457</v>
      </c>
      <c r="N36" s="14">
        <f>SUM(B36:M36)</f>
        <v>277764</v>
      </c>
    </row>
    <row r="37" spans="1:14" s="2" customFormat="1" ht="15.75" customHeight="1" x14ac:dyDescent="0.25">
      <c r="A37" s="28" t="s">
        <v>44</v>
      </c>
      <c r="B37" s="14">
        <v>51499</v>
      </c>
      <c r="C37" s="14">
        <v>43120</v>
      </c>
      <c r="D37" s="14">
        <v>45739</v>
      </c>
      <c r="E37" s="14">
        <v>60095</v>
      </c>
      <c r="F37" s="14">
        <v>66608</v>
      </c>
      <c r="G37" s="14">
        <v>66916</v>
      </c>
      <c r="H37" s="14">
        <v>75669</v>
      </c>
      <c r="I37" s="14">
        <v>29558</v>
      </c>
      <c r="J37" s="14">
        <v>28921</v>
      </c>
      <c r="K37" s="14">
        <v>53498</v>
      </c>
      <c r="L37" s="14">
        <v>43932</v>
      </c>
      <c r="M37" s="14">
        <v>41945</v>
      </c>
      <c r="N37" s="14">
        <f>SUM(B37:M37)</f>
        <v>607500</v>
      </c>
    </row>
    <row r="38" spans="1:14" s="2" customFormat="1" ht="11.1" customHeight="1" x14ac:dyDescent="0.25">
      <c r="A38" s="16"/>
      <c r="B38" s="14"/>
      <c r="C38" s="14"/>
      <c r="D38" s="14"/>
      <c r="E38" s="14"/>
      <c r="F38" s="14"/>
      <c r="G38" s="14"/>
      <c r="H38" s="14"/>
      <c r="I38" s="14"/>
      <c r="J38" s="12"/>
      <c r="K38" s="12"/>
      <c r="L38" s="12"/>
      <c r="M38" s="12"/>
      <c r="N38" s="12"/>
    </row>
    <row r="39" spans="1:14" s="13" customFormat="1" ht="15.75" customHeight="1" x14ac:dyDescent="0.25">
      <c r="A39" s="11" t="s">
        <v>20</v>
      </c>
      <c r="B39" s="12">
        <f>B28-B33</f>
        <v>-75527</v>
      </c>
      <c r="C39" s="12">
        <f t="shared" ref="C39:J39" si="12">C28-C33</f>
        <v>-30343</v>
      </c>
      <c r="D39" s="12">
        <f t="shared" si="12"/>
        <v>-43859</v>
      </c>
      <c r="E39" s="12">
        <f t="shared" si="12"/>
        <v>-49874</v>
      </c>
      <c r="F39" s="12">
        <f t="shared" si="12"/>
        <v>-262418</v>
      </c>
      <c r="G39" s="12">
        <f t="shared" si="12"/>
        <v>-175315</v>
      </c>
      <c r="H39" s="12">
        <f t="shared" si="12"/>
        <v>-28961</v>
      </c>
      <c r="I39" s="12">
        <f t="shared" si="12"/>
        <v>-14282</v>
      </c>
      <c r="J39" s="12">
        <f t="shared" si="12"/>
        <v>-225816</v>
      </c>
      <c r="K39" s="12">
        <f>K28-K33</f>
        <v>-19689</v>
      </c>
      <c r="L39" s="12">
        <f>L28-L33</f>
        <v>-32714</v>
      </c>
      <c r="M39" s="12">
        <f>M28-M33</f>
        <v>-127798</v>
      </c>
      <c r="N39" s="12">
        <f>SUM(B39:M39)</f>
        <v>-1086596</v>
      </c>
    </row>
    <row r="40" spans="1:14" s="13" customFormat="1" ht="15.75" customHeight="1" x14ac:dyDescent="0.25">
      <c r="A40" s="11" t="s">
        <v>17</v>
      </c>
      <c r="B40" s="17">
        <f t="shared" ref="B40:N40" si="13">B39/B33</f>
        <v>-0.44698996259646795</v>
      </c>
      <c r="C40" s="17">
        <f t="shared" si="13"/>
        <v>-0.27399969297730742</v>
      </c>
      <c r="D40" s="17">
        <f t="shared" si="13"/>
        <v>-0.53333090130842942</v>
      </c>
      <c r="E40" s="17">
        <f t="shared" si="13"/>
        <v>-0.56785990800200392</v>
      </c>
      <c r="F40" s="17">
        <f t="shared" si="13"/>
        <v>-0.83329522793379818</v>
      </c>
      <c r="G40" s="17">
        <f t="shared" si="13"/>
        <v>-0.80743067421370907</v>
      </c>
      <c r="H40" s="17">
        <f t="shared" si="13"/>
        <v>-0.21721130119777096</v>
      </c>
      <c r="I40" s="17">
        <f t="shared" si="13"/>
        <v>-0.17653020864234154</v>
      </c>
      <c r="J40" s="17">
        <f t="shared" si="13"/>
        <v>-0.77178831667737569</v>
      </c>
      <c r="K40" s="17">
        <f t="shared" si="13"/>
        <v>-0.19744878004753452</v>
      </c>
      <c r="L40" s="17">
        <f t="shared" si="13"/>
        <v>-0.35380638741983278</v>
      </c>
      <c r="M40" s="17">
        <f t="shared" si="13"/>
        <v>-0.65412313881652018</v>
      </c>
      <c r="N40" s="17">
        <f t="shared" si="13"/>
        <v>-0.57914968190888783</v>
      </c>
    </row>
    <row r="41" spans="1:14" s="2" customFormat="1" ht="11.1" customHeight="1" x14ac:dyDescent="0.25">
      <c r="A41" s="16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s="2" customFormat="1" ht="15.75" customHeight="1" x14ac:dyDescent="0.25">
      <c r="A42" s="20" t="s">
        <v>21</v>
      </c>
      <c r="B42" s="12">
        <f>B6+B28</f>
        <v>1724673</v>
      </c>
      <c r="C42" s="12">
        <f t="shared" ref="C42:J42" si="14">C6+C28</f>
        <v>995386</v>
      </c>
      <c r="D42" s="12">
        <f t="shared" si="14"/>
        <v>1164119</v>
      </c>
      <c r="E42" s="12">
        <f t="shared" si="14"/>
        <v>1333076</v>
      </c>
      <c r="F42" s="12">
        <f t="shared" si="14"/>
        <v>1512647</v>
      </c>
      <c r="G42" s="12">
        <f t="shared" si="14"/>
        <v>1942761</v>
      </c>
      <c r="H42" s="12">
        <f t="shared" si="14"/>
        <v>1843460</v>
      </c>
      <c r="I42" s="12">
        <f t="shared" si="14"/>
        <v>1097315</v>
      </c>
      <c r="J42" s="12">
        <f t="shared" si="14"/>
        <v>1190718</v>
      </c>
      <c r="K42" s="12">
        <f>K6+K28</f>
        <v>1333253</v>
      </c>
      <c r="L42" s="12">
        <f>L6+L28</f>
        <v>1191797</v>
      </c>
      <c r="M42" s="12">
        <f>M6+M28</f>
        <v>1350599</v>
      </c>
      <c r="N42" s="12">
        <f>SUM(B42:M42)</f>
        <v>16679804</v>
      </c>
    </row>
    <row r="43" spans="1:14" s="2" customFormat="1" ht="15.75" customHeight="1" x14ac:dyDescent="0.25">
      <c r="A43" s="20" t="s">
        <v>22</v>
      </c>
      <c r="B43" s="12">
        <f>B13+B33</f>
        <v>1834471</v>
      </c>
      <c r="C43" s="12">
        <f t="shared" ref="C43:J43" si="15">C13+C33</f>
        <v>1877288</v>
      </c>
      <c r="D43" s="12">
        <f t="shared" si="15"/>
        <v>1632665</v>
      </c>
      <c r="E43" s="12">
        <f t="shared" si="15"/>
        <v>1952968</v>
      </c>
      <c r="F43" s="12">
        <f t="shared" si="15"/>
        <v>3030989</v>
      </c>
      <c r="G43" s="12">
        <f t="shared" si="15"/>
        <v>1991902</v>
      </c>
      <c r="H43" s="12">
        <f t="shared" si="15"/>
        <v>1828633</v>
      </c>
      <c r="I43" s="12">
        <f t="shared" si="15"/>
        <v>1914752</v>
      </c>
      <c r="J43" s="12">
        <f t="shared" si="15"/>
        <v>2155274</v>
      </c>
      <c r="K43" s="12">
        <f>K13+K33</f>
        <v>1984773</v>
      </c>
      <c r="L43" s="12">
        <f>L13+L33</f>
        <v>2537061</v>
      </c>
      <c r="M43" s="12">
        <f>M13+M33</f>
        <v>2737831</v>
      </c>
      <c r="N43" s="12">
        <f>SUM(B43:M43)</f>
        <v>25478607</v>
      </c>
    </row>
    <row r="44" spans="1:14" s="2" customFormat="1" ht="15.75" customHeight="1" x14ac:dyDescent="0.25">
      <c r="A44" s="20" t="s">
        <v>24</v>
      </c>
      <c r="B44" s="23">
        <f>B42-B43</f>
        <v>-109798</v>
      </c>
      <c r="C44" s="23">
        <f t="shared" ref="C44:J44" si="16">C42-C43</f>
        <v>-881902</v>
      </c>
      <c r="D44" s="23">
        <f t="shared" si="16"/>
        <v>-468546</v>
      </c>
      <c r="E44" s="23">
        <f t="shared" si="16"/>
        <v>-619892</v>
      </c>
      <c r="F44" s="23">
        <f t="shared" si="16"/>
        <v>-1518342</v>
      </c>
      <c r="G44" s="23">
        <f t="shared" si="16"/>
        <v>-49141</v>
      </c>
      <c r="H44" s="23">
        <f t="shared" si="16"/>
        <v>14827</v>
      </c>
      <c r="I44" s="23">
        <f t="shared" si="16"/>
        <v>-817437</v>
      </c>
      <c r="J44" s="23">
        <f t="shared" si="16"/>
        <v>-964556</v>
      </c>
      <c r="K44" s="23">
        <f>K42-K43</f>
        <v>-651520</v>
      </c>
      <c r="L44" s="23">
        <f>L42-L43</f>
        <v>-1345264</v>
      </c>
      <c r="M44" s="23">
        <f>M42-M43</f>
        <v>-1387232</v>
      </c>
      <c r="N44" s="12">
        <f>SUM(B44:M44)</f>
        <v>-8798803</v>
      </c>
    </row>
    <row r="45" spans="1:14" s="2" customFormat="1" ht="17.25" customHeight="1" x14ac:dyDescent="0.25">
      <c r="A45" s="20" t="s">
        <v>23</v>
      </c>
      <c r="B45" s="17">
        <f>B44/B43</f>
        <v>-5.9852676875240873E-2</v>
      </c>
      <c r="C45" s="17">
        <f t="shared" ref="C45:J45" si="17">C44/C43</f>
        <v>-0.46977448319064524</v>
      </c>
      <c r="D45" s="17">
        <f t="shared" si="17"/>
        <v>-0.28698232644173788</v>
      </c>
      <c r="E45" s="17">
        <f t="shared" si="17"/>
        <v>-0.31741021870302022</v>
      </c>
      <c r="F45" s="17">
        <f t="shared" si="17"/>
        <v>-0.50093946233391151</v>
      </c>
      <c r="G45" s="17">
        <f t="shared" si="17"/>
        <v>-2.4670390410773221E-2</v>
      </c>
      <c r="H45" s="17">
        <f t="shared" si="17"/>
        <v>8.1082426052685262E-3</v>
      </c>
      <c r="I45" s="17">
        <f t="shared" si="17"/>
        <v>-0.42691533942776921</v>
      </c>
      <c r="J45" s="17">
        <f t="shared" si="17"/>
        <v>-0.44753288908973987</v>
      </c>
      <c r="K45" s="17">
        <f>K44/K43</f>
        <v>-0.32825920143008797</v>
      </c>
      <c r="L45" s="17">
        <f>L44/L43</f>
        <v>-0.53024503549579616</v>
      </c>
      <c r="M45" s="17">
        <f>M44/M43</f>
        <v>-0.50669014997638639</v>
      </c>
      <c r="N45" s="17">
        <f>N44/N43</f>
        <v>-0.34534081867191563</v>
      </c>
    </row>
    <row r="46" spans="1:14" s="2" customFormat="1" ht="17.25" customHeight="1" x14ac:dyDescent="0.25">
      <c r="A46" s="20" t="s">
        <v>26</v>
      </c>
      <c r="B46" s="12">
        <f t="shared" ref="B46:N46" si="18">B42-(B43-(B17+B20))</f>
        <v>349344</v>
      </c>
      <c r="C46" s="12">
        <f t="shared" si="18"/>
        <v>-483471</v>
      </c>
      <c r="D46" s="12">
        <f t="shared" si="18"/>
        <v>178825</v>
      </c>
      <c r="E46" s="12">
        <f t="shared" si="18"/>
        <v>-10326</v>
      </c>
      <c r="F46" s="12">
        <f t="shared" si="18"/>
        <v>-92521</v>
      </c>
      <c r="G46" s="12">
        <f t="shared" si="18"/>
        <v>522351</v>
      </c>
      <c r="H46" s="12">
        <f t="shared" si="18"/>
        <v>404456</v>
      </c>
      <c r="I46" s="12">
        <f t="shared" si="18"/>
        <v>-314076</v>
      </c>
      <c r="J46" s="12">
        <f t="shared" si="18"/>
        <v>-258173</v>
      </c>
      <c r="K46" s="12">
        <f t="shared" si="18"/>
        <v>30990</v>
      </c>
      <c r="L46" s="12">
        <f t="shared" si="18"/>
        <v>25355</v>
      </c>
      <c r="M46" s="12">
        <f t="shared" si="18"/>
        <v>-785703</v>
      </c>
      <c r="N46" s="12">
        <f t="shared" si="18"/>
        <v>-432949</v>
      </c>
    </row>
    <row r="47" spans="1:14" ht="16.5" x14ac:dyDescent="0.25">
      <c r="A47" s="21" t="s">
        <v>23</v>
      </c>
      <c r="B47" s="17">
        <f>B46/B43</f>
        <v>0.19043310033246641</v>
      </c>
      <c r="C47" s="17">
        <f t="shared" ref="C47:J47" si="19">C46/C43</f>
        <v>-0.25753693626124496</v>
      </c>
      <c r="D47" s="17">
        <f t="shared" si="19"/>
        <v>0.10952951156544667</v>
      </c>
      <c r="E47" s="17">
        <f t="shared" si="19"/>
        <v>-5.2873370172987983E-3</v>
      </c>
      <c r="F47" s="17">
        <f t="shared" si="19"/>
        <v>-3.0525020051211008E-2</v>
      </c>
      <c r="G47" s="17">
        <f t="shared" si="19"/>
        <v>0.26223729882293406</v>
      </c>
      <c r="H47" s="17">
        <f t="shared" si="19"/>
        <v>0.22117942747396552</v>
      </c>
      <c r="I47" s="17">
        <f t="shared" si="19"/>
        <v>-0.16402959756668226</v>
      </c>
      <c r="J47" s="17">
        <f t="shared" si="19"/>
        <v>-0.11978662573760923</v>
      </c>
      <c r="K47" s="17">
        <f>K46/K43</f>
        <v>1.5613876246805051E-2</v>
      </c>
      <c r="L47" s="17">
        <f>L46/L43</f>
        <v>9.9938472113993322E-3</v>
      </c>
      <c r="M47" s="17">
        <f>M46/M43</f>
        <v>-0.28698009482689035</v>
      </c>
      <c r="N47" s="17">
        <f>N46/N43</f>
        <v>-1.6992647988957953E-2</v>
      </c>
    </row>
    <row r="48" spans="1:14" ht="12.75" customHeight="1" x14ac:dyDescent="0.2">
      <c r="A48" s="30" t="s">
        <v>49</v>
      </c>
    </row>
  </sheetData>
  <mergeCells count="1">
    <mergeCell ref="B2:N2"/>
  </mergeCells>
  <phoneticPr fontId="0" type="noConversion"/>
  <printOptions horizontalCentered="1" verticalCentered="1"/>
  <pageMargins left="0.19685039370078741" right="0.19685039370078741" top="0.35433070866141736" bottom="0.11811023622047245" header="0.19685039370078741" footer="0.51181102362204722"/>
  <pageSetup paperSize="9" scale="65" orientation="landscape" horizontalDpi="4294967292" r:id="rId1"/>
  <headerFooter alignWithMargins="0">
    <oddHeader xml:space="preserve">&amp;R&amp;D     &amp;T
IT Directorate          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99B5C49E26F745ADCAB75A488D9F66" ma:contentTypeVersion="0" ma:contentTypeDescription="Create a new document." ma:contentTypeScope="" ma:versionID="bc21d6b7c73a6b00fd97e8c3b312ee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1B1878-62ED-4B3D-BDDA-08566C2F4F15}"/>
</file>

<file path=customXml/itemProps2.xml><?xml version="1.0" encoding="utf-8"?>
<ds:datastoreItem xmlns:ds="http://schemas.openxmlformats.org/officeDocument/2006/customXml" ds:itemID="{87FD66C4-9872-4B9E-892B-B37F49AE5734}"/>
</file>

<file path=customXml/itemProps3.xml><?xml version="1.0" encoding="utf-8"?>
<ds:datastoreItem xmlns:ds="http://schemas.openxmlformats.org/officeDocument/2006/customXml" ds:itemID="{8C3DB42D-9C85-486C-BA9F-07FE7E8602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totals </vt:lpstr>
      <vt:lpstr>'totals '!Print_Titles</vt:lpstr>
    </vt:vector>
  </TitlesOfParts>
  <Company>Ministry of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hudaz</dc:creator>
  <cp:lastModifiedBy>Saeed I. Nakfour</cp:lastModifiedBy>
  <cp:lastPrinted>2020-03-15T05:55:20Z</cp:lastPrinted>
  <dcterms:created xsi:type="dcterms:W3CDTF">2003-04-14T10:54:49Z</dcterms:created>
  <dcterms:modified xsi:type="dcterms:W3CDTF">2020-03-15T05:55:25Z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0x010100B599B5C49E26F745ADCAB75A488D9F66</vt:lpwstr>
  </property>
</Properties>
</file>